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xr:revisionPtr revIDLastSave="0" documentId="13_ncr:1_{7F3B1B6F-4F9B-402B-B985-B99A7CDB22E7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Financial Case" sheetId="12" r:id="rId1"/>
    <sheet name="Buku Besar Transaksi" sheetId="1" r:id="rId2"/>
    <sheet name="Update Bonus" sheetId="2" r:id="rId3"/>
    <sheet name="Index Matching" sheetId="8" r:id="rId4"/>
    <sheet name="Laporan Laba Rugi" sheetId="3" r:id="rId5"/>
    <sheet name="Input Data Viz" sheetId="9" r:id="rId6"/>
    <sheet name="Dashboard" sheetId="17" r:id="rId7"/>
  </sheets>
  <externalReferences>
    <externalReference r:id="rId8"/>
  </externalReferences>
  <definedNames>
    <definedName name="_xlnm._FilterDatabase" localSheetId="1" hidden="1">'Buku Besar Transaksi'!$B$6:$J$600</definedName>
    <definedName name="_xlnm._FilterDatabase" localSheetId="5" hidden="1">'Input Data Viz'!$B$43:$C$53</definedName>
    <definedName name="_xlnm._FilterDatabase" localSheetId="2" hidden="1">'Update Bonus'!$B$6:$T$33</definedName>
    <definedName name="Contoh" localSheetId="1">#REF!</definedName>
    <definedName name="Contoh" localSheetId="0">#REF!</definedName>
    <definedName name="Contoh" localSheetId="3">#REF!</definedName>
    <definedName name="Contoh" localSheetId="5">#REF!</definedName>
    <definedName name="Contoh" localSheetId="4">#REF!</definedName>
    <definedName name="Contoh" localSheetId="2">#REF!</definedName>
    <definedName name="Contoh">#REF!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9" l="1"/>
  <c r="C93" i="9"/>
  <c r="C94" i="9" s="1"/>
  <c r="D81" i="9"/>
  <c r="C83" i="9"/>
  <c r="E62" i="9"/>
  <c r="E63" i="9"/>
  <c r="E64" i="9"/>
  <c r="E65" i="9"/>
  <c r="E61" i="9"/>
  <c r="H9" i="8"/>
  <c r="G9" i="8"/>
  <c r="E25" i="9" l="1"/>
  <c r="E26" i="9" s="1"/>
  <c r="E27" i="9" s="1"/>
  <c r="E28" i="9" s="1"/>
  <c r="E29" i="9" s="1"/>
  <c r="E30" i="9" s="1"/>
  <c r="E31" i="9" s="1"/>
  <c r="E32" i="9" s="1"/>
  <c r="E33" i="9" s="1"/>
  <c r="E34" i="9" s="1"/>
  <c r="D26" i="9"/>
  <c r="D27" i="9" s="1"/>
  <c r="D28" i="9" s="1"/>
  <c r="D29" i="9" s="1"/>
  <c r="D30" i="9" s="1"/>
  <c r="D31" i="9" s="1"/>
  <c r="D32" i="9" s="1"/>
  <c r="D33" i="9" s="1"/>
  <c r="D34" i="9" s="1"/>
  <c r="H20" i="8" l="1"/>
  <c r="G20" i="8"/>
  <c r="T33" i="2"/>
  <c r="Q33" i="2"/>
  <c r="N33" i="2"/>
  <c r="T32" i="2"/>
  <c r="Q32" i="2"/>
  <c r="N32" i="2"/>
  <c r="T31" i="2"/>
  <c r="Q31" i="2"/>
  <c r="N31" i="2"/>
  <c r="T30" i="2"/>
  <c r="Q30" i="2"/>
  <c r="N30" i="2"/>
  <c r="T29" i="2"/>
  <c r="Q29" i="2"/>
  <c r="N29" i="2"/>
  <c r="T28" i="2"/>
  <c r="Q28" i="2"/>
  <c r="N28" i="2"/>
  <c r="T27" i="2"/>
  <c r="Q27" i="2"/>
  <c r="N27" i="2"/>
  <c r="T26" i="2"/>
  <c r="Q26" i="2"/>
  <c r="N26" i="2"/>
  <c r="T25" i="2"/>
  <c r="Q25" i="2"/>
  <c r="N25" i="2"/>
  <c r="T24" i="2"/>
  <c r="Q24" i="2"/>
  <c r="N24" i="2"/>
  <c r="T23" i="2"/>
  <c r="Q23" i="2"/>
  <c r="N23" i="2"/>
  <c r="T22" i="2"/>
  <c r="Q22" i="2"/>
  <c r="N22" i="2"/>
  <c r="T21" i="2"/>
  <c r="Q21" i="2"/>
  <c r="N21" i="2"/>
  <c r="T20" i="2"/>
  <c r="Q20" i="2"/>
  <c r="N20" i="2"/>
  <c r="T19" i="2"/>
  <c r="Q19" i="2"/>
  <c r="N19" i="2"/>
  <c r="T18" i="2"/>
  <c r="Q18" i="2"/>
  <c r="N18" i="2"/>
  <c r="T17" i="2"/>
  <c r="Q17" i="2"/>
  <c r="N17" i="2"/>
  <c r="T16" i="2"/>
  <c r="Q16" i="2"/>
  <c r="N16" i="2"/>
  <c r="T15" i="2"/>
  <c r="Q15" i="2"/>
  <c r="N15" i="2"/>
  <c r="T14" i="2"/>
  <c r="Q14" i="2"/>
  <c r="N14" i="2"/>
  <c r="T13" i="2"/>
  <c r="Q13" i="2"/>
  <c r="N13" i="2"/>
  <c r="T12" i="2"/>
  <c r="Q12" i="2"/>
  <c r="N12" i="2"/>
  <c r="T11" i="2"/>
  <c r="Q11" i="2"/>
  <c r="N11" i="2"/>
  <c r="T10" i="2"/>
  <c r="Q10" i="2"/>
  <c r="N10" i="2"/>
  <c r="T9" i="2"/>
  <c r="Q9" i="2"/>
  <c r="N9" i="2"/>
  <c r="T8" i="2"/>
  <c r="Q8" i="2"/>
  <c r="N8" i="2"/>
  <c r="K342" i="1"/>
  <c r="J454" i="1" l="1"/>
  <c r="J554" i="1"/>
  <c r="J354" i="1"/>
  <c r="J470" i="1"/>
  <c r="J570" i="1"/>
  <c r="J370" i="1"/>
  <c r="J478" i="1"/>
  <c r="J578" i="1"/>
  <c r="J378" i="1"/>
  <c r="J486" i="1"/>
  <c r="J586" i="1"/>
  <c r="J386" i="1"/>
  <c r="J544" i="1"/>
  <c r="J344" i="1"/>
  <c r="J444" i="1"/>
  <c r="J560" i="1"/>
  <c r="J360" i="1"/>
  <c r="J460" i="1"/>
  <c r="J576" i="1"/>
  <c r="J376" i="1"/>
  <c r="J476" i="1"/>
  <c r="J592" i="1"/>
  <c r="J392" i="1"/>
  <c r="J492" i="1"/>
  <c r="J550" i="1"/>
  <c r="J450" i="1"/>
  <c r="J350" i="1"/>
  <c r="J566" i="1"/>
  <c r="J466" i="1"/>
  <c r="J366" i="1"/>
  <c r="J582" i="1"/>
  <c r="J482" i="1"/>
  <c r="J382" i="1"/>
  <c r="J446" i="1"/>
  <c r="J546" i="1"/>
  <c r="J346" i="1"/>
  <c r="J462" i="1"/>
  <c r="J562" i="1"/>
  <c r="J362" i="1"/>
  <c r="J552" i="1"/>
  <c r="J352" i="1"/>
  <c r="J452" i="1"/>
  <c r="J568" i="1"/>
  <c r="J368" i="1"/>
  <c r="J468" i="1"/>
  <c r="J584" i="1"/>
  <c r="J384" i="1"/>
  <c r="J484" i="1"/>
  <c r="J542" i="1"/>
  <c r="J342" i="1"/>
  <c r="J442" i="1"/>
  <c r="J558" i="1"/>
  <c r="J358" i="1"/>
  <c r="J458" i="1"/>
  <c r="J574" i="1"/>
  <c r="J374" i="1"/>
  <c r="J474" i="1"/>
  <c r="J590" i="1"/>
  <c r="J390" i="1"/>
  <c r="J490" i="1"/>
  <c r="J448" i="1"/>
  <c r="J548" i="1"/>
  <c r="J348" i="1"/>
  <c r="J456" i="1"/>
  <c r="J556" i="1"/>
  <c r="J356" i="1"/>
  <c r="J464" i="1"/>
  <c r="J564" i="1"/>
  <c r="J364" i="1"/>
  <c r="J472" i="1"/>
  <c r="J572" i="1"/>
  <c r="J372" i="1"/>
  <c r="J480" i="1"/>
  <c r="J580" i="1"/>
  <c r="J380" i="1"/>
  <c r="J488" i="1"/>
  <c r="J588" i="1"/>
  <c r="J388" i="1"/>
</calcChain>
</file>

<file path=xl/sharedStrings.xml><?xml version="1.0" encoding="utf-8"?>
<sst xmlns="http://schemas.openxmlformats.org/spreadsheetml/2006/main" count="3306" uniqueCount="517">
  <si>
    <t>Beban Pengeluaran Lain</t>
  </si>
  <si>
    <t>BANK ADMIN</t>
  </si>
  <si>
    <t>Jun</t>
  </si>
  <si>
    <t>RekB006030</t>
  </si>
  <si>
    <t>RekA006030</t>
  </si>
  <si>
    <t>Pendapatan</t>
  </si>
  <si>
    <t>PENJUALAN PRODUK#20220001129</t>
  </si>
  <si>
    <t>RekB006028</t>
  </si>
  <si>
    <t>PENJUALAN PRODUK#20220001128</t>
  </si>
  <si>
    <t>Harga Pokok Penjualan</t>
  </si>
  <si>
    <t>Beban Produksi</t>
  </si>
  <si>
    <t>PEMBELIAN PACKGING PAKET</t>
  </si>
  <si>
    <t>Cash006028</t>
  </si>
  <si>
    <t>PEMBELIAN CUTTING STICKER</t>
  </si>
  <si>
    <t>Beban Pajak</t>
  </si>
  <si>
    <t>PPN</t>
  </si>
  <si>
    <t>PEMBAYARAN PPN JUNI 2022</t>
  </si>
  <si>
    <t>PPh 21</t>
  </si>
  <si>
    <t>PEMBAYARAN PPH 21 JUNI2022</t>
  </si>
  <si>
    <t>RekB006027</t>
  </si>
  <si>
    <t>Biaya Operasional</t>
  </si>
  <si>
    <t>Beban Bonus &amp; Benefit</t>
  </si>
  <si>
    <t>BONUS IQBAL 014948738579</t>
  </si>
  <si>
    <t>RekB006024</t>
  </si>
  <si>
    <t>Beban Gaji Karyawan</t>
  </si>
  <si>
    <t>GAJI IQBAL 014948738579</t>
  </si>
  <si>
    <t>BONUS INTAN 01249242483</t>
  </si>
  <si>
    <t>GAJI INTAN 01249242483</t>
  </si>
  <si>
    <t>BONUS UDIN 008229849829</t>
  </si>
  <si>
    <t>GAJI UDIN 008229849829</t>
  </si>
  <si>
    <t>BONUS PUTRI 01228439823</t>
  </si>
  <si>
    <t>GAJI PUTRI 01228439823</t>
  </si>
  <si>
    <t>BONUS ILHAM 0081231847279</t>
  </si>
  <si>
    <t>GAJI ILHAM 0081231847279</t>
  </si>
  <si>
    <t>BONUS NIRMALA 01488124421</t>
  </si>
  <si>
    <t>GAJI NIRMALA 01488124421</t>
  </si>
  <si>
    <t>BONUS AUDI 002949128328</t>
  </si>
  <si>
    <t>GAJI AUDI 002949128328</t>
  </si>
  <si>
    <t>BONUS PRISKA 014093881239</t>
  </si>
  <si>
    <t>GAJI PRISKA 014093881239</t>
  </si>
  <si>
    <t>BONUS ANWAR 01419248123</t>
  </si>
  <si>
    <t>GAJI ANWAR 01419248123</t>
  </si>
  <si>
    <t>BONUS AHMAD 008211949312</t>
  </si>
  <si>
    <t>GAJI AHMAD 008211949312</t>
  </si>
  <si>
    <t>BONUS NIKITA 01477723129</t>
  </si>
  <si>
    <t>GAJI NIKITA 01477723129</t>
  </si>
  <si>
    <t>BONUS HARUN 00214882129</t>
  </si>
  <si>
    <t>GAJI HARUN 00214882129</t>
  </si>
  <si>
    <t>BONUS AMIR 01409340395</t>
  </si>
  <si>
    <t>GAJI AMIR 01409340395</t>
  </si>
  <si>
    <t>BONUS FAISAL 01492753238</t>
  </si>
  <si>
    <t>GAJI FAISAL 01492753238</t>
  </si>
  <si>
    <t>BONUS KRISNA 00284903274</t>
  </si>
  <si>
    <t>GAJI KRISNA 00284903274</t>
  </si>
  <si>
    <t>BONUS MAWAR 0144823752</t>
  </si>
  <si>
    <t>GAJI MAWAR 0144823752</t>
  </si>
  <si>
    <t>BONUS UMAR 01457732939</t>
  </si>
  <si>
    <t>GAJI UMAR 01457732939</t>
  </si>
  <si>
    <t>BONUS TIRTA 008902419420</t>
  </si>
  <si>
    <t>GAJI TIRTA 008902419420</t>
  </si>
  <si>
    <t>BONUS BUDI 01481092294</t>
  </si>
  <si>
    <t>GAJI BUDI 01481092294</t>
  </si>
  <si>
    <t>BONUS MEGA 014198492123</t>
  </si>
  <si>
    <t>GAJI MEGA 014198492123</t>
  </si>
  <si>
    <t>BONUS ADITYO 00828940002</t>
  </si>
  <si>
    <t>GAJI ADITYO 00828940002</t>
  </si>
  <si>
    <t>BONUS NUR 00812981121</t>
  </si>
  <si>
    <t>GAJI NUR 00812981121</t>
  </si>
  <si>
    <t>BONUS CAHAYA 0226983423</t>
  </si>
  <si>
    <t>GAJI CAHAYA 0226983423</t>
  </si>
  <si>
    <t>BONUS DIAN 01467844291</t>
  </si>
  <si>
    <t>GAJI DIAN 01467844291</t>
  </si>
  <si>
    <t>BONUS JAMAL 01428804228</t>
  </si>
  <si>
    <t>GAJI JAMAL 01428804228</t>
  </si>
  <si>
    <t>BONUS WIDYA 0142831928</t>
  </si>
  <si>
    <t>GAJI WIDYA 0142831928</t>
  </si>
  <si>
    <t>PENJUALAN PRODUK#20220001144</t>
  </si>
  <si>
    <t>Discount</t>
  </si>
  <si>
    <t>PENJUALAN PRODUK#20220001143</t>
  </si>
  <si>
    <t>Cash006023</t>
  </si>
  <si>
    <t>PENJUALAN PRODUK#20220001142</t>
  </si>
  <si>
    <t>RekB006023</t>
  </si>
  <si>
    <t>RekB006022</t>
  </si>
  <si>
    <t>PENJUALAN PRODUK#20220001141</t>
  </si>
  <si>
    <t>RekB006020</t>
  </si>
  <si>
    <t>Biaya Perjalanan Dinas</t>
  </si>
  <si>
    <t>KAIAS19283690</t>
  </si>
  <si>
    <t>PENJUALAN PRODUK#20220001140</t>
  </si>
  <si>
    <t>RekB006017</t>
  </si>
  <si>
    <t>PENJUALAN PRODUK#20220001139</t>
  </si>
  <si>
    <t>RAWMATERIAL SABUN UTAMA</t>
  </si>
  <si>
    <t>Cash006017</t>
  </si>
  <si>
    <t>STOCK BOTOL 35 ML</t>
  </si>
  <si>
    <t>PENJUALAN PRODUK#20220001138</t>
  </si>
  <si>
    <t>RekB006016</t>
  </si>
  <si>
    <t>Beban Marketing</t>
  </si>
  <si>
    <t>AGENSISOSMEDMAR22</t>
  </si>
  <si>
    <t>RekB006015</t>
  </si>
  <si>
    <t>PENJUALAN PRODUK#20220001137</t>
  </si>
  <si>
    <t>PENJUALAN PRODUK#20220001136</t>
  </si>
  <si>
    <t>RekB006014</t>
  </si>
  <si>
    <t>PENJUALAN PRODUK#20220001135</t>
  </si>
  <si>
    <t>Cash006014</t>
  </si>
  <si>
    <t>Biaya Listrik &amp; Air</t>
  </si>
  <si>
    <t>TAGIHANPLN&amp;PDAMPUSAT-JUNI22</t>
  </si>
  <si>
    <t>RekB006013</t>
  </si>
  <si>
    <t>Pengeluaran Kantor</t>
  </si>
  <si>
    <t>ALATKEBERSIHANSHOPEE128-312</t>
  </si>
  <si>
    <t>Cash006013</t>
  </si>
  <si>
    <t>Biaya Internet &amp; Komunikasi</t>
  </si>
  <si>
    <t>BULANANINDIAHOME</t>
  </si>
  <si>
    <t>PAKET KOPI,GULA,KRIMER,TEHTOKPED</t>
  </si>
  <si>
    <t>Cash006010</t>
  </si>
  <si>
    <t>PENJUALAN PRODUK#20220001134</t>
  </si>
  <si>
    <t>RekB006010</t>
  </si>
  <si>
    <t>Beban Sewa Kantor</t>
  </si>
  <si>
    <t>SEWA HARMONY 32B LT.32 MEI 2022</t>
  </si>
  <si>
    <t>Biaya Servis &amp; Perawatan</t>
  </si>
  <si>
    <t>SERVICEAC CV SEGAR ASIK SIP</t>
  </si>
  <si>
    <t>Cash00609</t>
  </si>
  <si>
    <t>Biaya Atk, Percetakan, &amp; Mailing</t>
  </si>
  <si>
    <t>ATKTOKOAAAGUNG</t>
  </si>
  <si>
    <t>Cash00608</t>
  </si>
  <si>
    <t>PENJUALAN PRODUK#20220001133</t>
  </si>
  <si>
    <t>RekB00607</t>
  </si>
  <si>
    <t>IKLANFBADSMAR</t>
  </si>
  <si>
    <t>RekB00606</t>
  </si>
  <si>
    <t>PENJUALAN PRODUK#20220001132</t>
  </si>
  <si>
    <t>PEMBELIAN STOCK BOTOL 35ML</t>
  </si>
  <si>
    <t>RekB00602</t>
  </si>
  <si>
    <t>PENJUALAN PRODUK#20220001131</t>
  </si>
  <si>
    <t>PENJUALAN PRODUK#20220001130</t>
  </si>
  <si>
    <t>RekB00601</t>
  </si>
  <si>
    <t>Mei</t>
  </si>
  <si>
    <t>RekB005031</t>
  </si>
  <si>
    <t>RekA005031</t>
  </si>
  <si>
    <t>RekB005029</t>
  </si>
  <si>
    <t>Cash005029</t>
  </si>
  <si>
    <t>PEMBAYARAN PPN MEI 2022</t>
  </si>
  <si>
    <t>RekB005027</t>
  </si>
  <si>
    <t>PEMBAYARAN PPH 21 MEI 2022</t>
  </si>
  <si>
    <t>RekB005026</t>
  </si>
  <si>
    <t>RekB005025</t>
  </si>
  <si>
    <t>RekB005024</t>
  </si>
  <si>
    <t>Cash005023</t>
  </si>
  <si>
    <t>PENJUALAN PRODUK#20220001127</t>
  </si>
  <si>
    <t>RekB005023</t>
  </si>
  <si>
    <t>PENJUALAN PRODUK#20220001126</t>
  </si>
  <si>
    <t>RekB005020</t>
  </si>
  <si>
    <t>RekB005019</t>
  </si>
  <si>
    <t>PENJUALAN PRODUK#20220001125</t>
  </si>
  <si>
    <t>PENJUALAN PRODUK#20220001124</t>
  </si>
  <si>
    <t>Cash005018</t>
  </si>
  <si>
    <t>PENJUALAN PRODUK#20220001123</t>
  </si>
  <si>
    <t>RekB005018</t>
  </si>
  <si>
    <t>AGENSISOSMEDFEB22</t>
  </si>
  <si>
    <t>RekB005017</t>
  </si>
  <si>
    <t>PENJUALAN PRODUK#20220001122</t>
  </si>
  <si>
    <t>PENJUALAN PRODUK#20220001121</t>
  </si>
  <si>
    <t>RekB005013</t>
  </si>
  <si>
    <t>PENJUALAN PRODUK#20220001120</t>
  </si>
  <si>
    <t>Cash005013</t>
  </si>
  <si>
    <t>TAGIHANPLN&amp;PDAMPUSAT-MEI22</t>
  </si>
  <si>
    <t>RekB005012</t>
  </si>
  <si>
    <t>Cash005011</t>
  </si>
  <si>
    <t>RekB005010</t>
  </si>
  <si>
    <t>Cash005010</t>
  </si>
  <si>
    <t>PENJUALAN PRODUK#20220001119</t>
  </si>
  <si>
    <t>Cash00509</t>
  </si>
  <si>
    <t>PENJUALAN PRODUK#20220001118</t>
  </si>
  <si>
    <t>RekB00509</t>
  </si>
  <si>
    <t>IKLANFBADSMEI</t>
  </si>
  <si>
    <t>PENJUALAN PRODUK#20220001117</t>
  </si>
  <si>
    <t>RekB00506</t>
  </si>
  <si>
    <t>RekB00505</t>
  </si>
  <si>
    <t>PENJUALAN PRODUK#20220001116</t>
  </si>
  <si>
    <t>RekB00504</t>
  </si>
  <si>
    <t>RekB00503</t>
  </si>
  <si>
    <t>PENJUALAN PRODUK#20220001115</t>
  </si>
  <si>
    <t>RekB00502</t>
  </si>
  <si>
    <t>Apr</t>
  </si>
  <si>
    <t>RekB004029</t>
  </si>
  <si>
    <t>RekA004029</t>
  </si>
  <si>
    <t>PENJUALAN PRODUK#20220001114</t>
  </si>
  <si>
    <t>PENJUALAN PRODUK#20220001113</t>
  </si>
  <si>
    <t>RekB004028</t>
  </si>
  <si>
    <t>Cash004028</t>
  </si>
  <si>
    <t>PEMBAYARAN PPN APRIL 2022</t>
  </si>
  <si>
    <t>RekB004026</t>
  </si>
  <si>
    <t>PEMBAYARAN PPH 21 APRIL 2022</t>
  </si>
  <si>
    <t>RekB004025</t>
  </si>
  <si>
    <t>PENJUALAN PRODUK#20220001112</t>
  </si>
  <si>
    <t>RekB004024</t>
  </si>
  <si>
    <t>PENJUALAN PRODUK#20220001111</t>
  </si>
  <si>
    <t>Cash004022</t>
  </si>
  <si>
    <t>PENJUALAN PRODUK#20220001110</t>
  </si>
  <si>
    <t>RekB004022</t>
  </si>
  <si>
    <t>PENJUALAN PRODUK#20220001109</t>
  </si>
  <si>
    <t>RekB004021</t>
  </si>
  <si>
    <t>PENJUALAN PRODUK#20220001108</t>
  </si>
  <si>
    <t>PENJUALAN PRODUK#20220001107</t>
  </si>
  <si>
    <t>Cash004019</t>
  </si>
  <si>
    <t>PENJUALAN PRODUK#20220001106</t>
  </si>
  <si>
    <t>RekB004019</t>
  </si>
  <si>
    <t>AGENSISOSMEDJAN22</t>
  </si>
  <si>
    <t>RekB004018</t>
  </si>
  <si>
    <t>PENJUALAN PRODUK#20220001105</t>
  </si>
  <si>
    <t>RekB004015</t>
  </si>
  <si>
    <t>RekB004014</t>
  </si>
  <si>
    <t>PENJUALAN PRODUK#20220001104</t>
  </si>
  <si>
    <t>Cash004013</t>
  </si>
  <si>
    <t>TAGIHANPLN&amp;PDAMPUSAT-APRIL22</t>
  </si>
  <si>
    <t>RekB004012</t>
  </si>
  <si>
    <t>Cash004011</t>
  </si>
  <si>
    <t>RekB004011</t>
  </si>
  <si>
    <t>Cash00408</t>
  </si>
  <si>
    <t>PENJUALAN PRODUK#20220001103</t>
  </si>
  <si>
    <t>RekB00407</t>
  </si>
  <si>
    <t>SEWA HARMONY 32B LT.32 APRIL 2022</t>
  </si>
  <si>
    <t>Cash00406</t>
  </si>
  <si>
    <t>Cash00405</t>
  </si>
  <si>
    <t>PENJUALAN PRODUK#20220001102</t>
  </si>
  <si>
    <t>RekB00404</t>
  </si>
  <si>
    <t>IKLANFBADSJAN</t>
  </si>
  <si>
    <t>PENJUALAN PRODUK#20220001101</t>
  </si>
  <si>
    <t>Admin Bank B</t>
  </si>
  <si>
    <t>Mar</t>
  </si>
  <si>
    <t>RekB003031</t>
  </si>
  <si>
    <t>Admin Bank A</t>
  </si>
  <si>
    <t>RekA003031</t>
  </si>
  <si>
    <t>Total Pendapatan</t>
  </si>
  <si>
    <t>RekB003030</t>
  </si>
  <si>
    <t>Cash003029</t>
  </si>
  <si>
    <t>Cash003028</t>
  </si>
  <si>
    <t>PEMBAYARAN PPN FEBRUARI 2022</t>
  </si>
  <si>
    <t>RekB003027</t>
  </si>
  <si>
    <t>PEMBAYARAN PPH 21 FEBRUARI 2022</t>
  </si>
  <si>
    <t>RekB003026</t>
  </si>
  <si>
    <t>Beban bonus &amp; benefit</t>
  </si>
  <si>
    <t>RekB003025</t>
  </si>
  <si>
    <t>Beban gaji karyawan</t>
  </si>
  <si>
    <t>RekB003024</t>
  </si>
  <si>
    <t>RekB003023</t>
  </si>
  <si>
    <t>harga Pokok Penjualan</t>
  </si>
  <si>
    <t>Cash003023</t>
  </si>
  <si>
    <t>RekB003022</t>
  </si>
  <si>
    <t>RekB003021</t>
  </si>
  <si>
    <t>RekB003020</t>
  </si>
  <si>
    <t>Cash003018</t>
  </si>
  <si>
    <t>RekB003018</t>
  </si>
  <si>
    <t>RekB003015</t>
  </si>
  <si>
    <t>RekB003013</t>
  </si>
  <si>
    <t>Cash003012</t>
  </si>
  <si>
    <t>TAGIHANPLN&amp;PDAMPUSAT-MARET22</t>
  </si>
  <si>
    <t>RekB003012</t>
  </si>
  <si>
    <t>RekB003010</t>
  </si>
  <si>
    <t>SEWA HARMONY 32B LT.32 FEBRUARI 2022</t>
  </si>
  <si>
    <t>Cash00307</t>
  </si>
  <si>
    <t>Biaya ATK, Percetakan, &amp; Mailing</t>
  </si>
  <si>
    <t>RekB00307</t>
  </si>
  <si>
    <t>RekB00306</t>
  </si>
  <si>
    <t>RekB00305</t>
  </si>
  <si>
    <t>RekB00303</t>
  </si>
  <si>
    <t>RekB00302</t>
  </si>
  <si>
    <t>Feb</t>
  </si>
  <si>
    <t>RekB002028</t>
  </si>
  <si>
    <t>RekA002028</t>
  </si>
  <si>
    <t>RekB002025</t>
  </si>
  <si>
    <t>Cash002025</t>
  </si>
  <si>
    <t>RekB002024</t>
  </si>
  <si>
    <t>Cash002023</t>
  </si>
  <si>
    <t>RekB002023</t>
  </si>
  <si>
    <t>RekB002022</t>
  </si>
  <si>
    <t>RekB002021</t>
  </si>
  <si>
    <t>RekB002018</t>
  </si>
  <si>
    <t>Cash002018</t>
  </si>
  <si>
    <t>TAGIHANPLN&amp;PDAMPUSAT-FEBRUARI22</t>
  </si>
  <si>
    <t>Cash002017</t>
  </si>
  <si>
    <t>RekB002016</t>
  </si>
  <si>
    <t>Cash002015</t>
  </si>
  <si>
    <t>RekB002014</t>
  </si>
  <si>
    <t>Cash002011</t>
  </si>
  <si>
    <t>RekB002010</t>
  </si>
  <si>
    <t>IKLANFBADSFEB</t>
  </si>
  <si>
    <t>RekB00209</t>
  </si>
  <si>
    <t>RekB00207</t>
  </si>
  <si>
    <t>RekB00204</t>
  </si>
  <si>
    <t>Villa Prabu</t>
  </si>
  <si>
    <t>RekB00203</t>
  </si>
  <si>
    <t>RekB00201</t>
  </si>
  <si>
    <t>Mini Market A</t>
  </si>
  <si>
    <t>SUPbun1208 (Tokopade)</t>
  </si>
  <si>
    <t>Jan</t>
  </si>
  <si>
    <t>RekB001031</t>
  </si>
  <si>
    <t>RekA001031</t>
  </si>
  <si>
    <t>Kecamatan Syalala</t>
  </si>
  <si>
    <t>Flowers Hotel</t>
  </si>
  <si>
    <t>Cash001028</t>
  </si>
  <si>
    <t>PEMBAYARAN PPN JANUARI 2022</t>
  </si>
  <si>
    <t>RekB001027</t>
  </si>
  <si>
    <t>PEMBAYARAN PPH 21 JANUARI 2022</t>
  </si>
  <si>
    <t>RekB001026</t>
  </si>
  <si>
    <t>RekB001025</t>
  </si>
  <si>
    <t>Sufitra</t>
  </si>
  <si>
    <t>RekB001024</t>
  </si>
  <si>
    <t>RekB001021</t>
  </si>
  <si>
    <t>pt dua mata mata</t>
  </si>
  <si>
    <t>CA03JAN002</t>
  </si>
  <si>
    <t>Cash001021</t>
  </si>
  <si>
    <t>CA03JAN001</t>
  </si>
  <si>
    <t>RekB001020</t>
  </si>
  <si>
    <t>Glamour Hotel</t>
  </si>
  <si>
    <t>RekB001019</t>
  </si>
  <si>
    <t>PT GRIYA BUMI CANTIK</t>
  </si>
  <si>
    <t>RekB001018</t>
  </si>
  <si>
    <t>CV Yunani Kuns</t>
  </si>
  <si>
    <t>Jupri</t>
  </si>
  <si>
    <t>RekB001017</t>
  </si>
  <si>
    <t>Cash001017</t>
  </si>
  <si>
    <t>Cash001014</t>
  </si>
  <si>
    <t>Maulana XY</t>
  </si>
  <si>
    <t>RekB001014</t>
  </si>
  <si>
    <t>INV MKT-HJ/01/I/2022</t>
  </si>
  <si>
    <t>PT RUMAH SAKIT MANTAP</t>
  </si>
  <si>
    <t>RekB001013</t>
  </si>
  <si>
    <t>CV Jaya Sekali</t>
  </si>
  <si>
    <t>RekB001012</t>
  </si>
  <si>
    <t>RekB001011</t>
  </si>
  <si>
    <t>Suryo P.</t>
  </si>
  <si>
    <t>Cash001010</t>
  </si>
  <si>
    <t>TAGIHANPLN&amp;PDAMPUSAT-JANUARI22</t>
  </si>
  <si>
    <t>RekB001010</t>
  </si>
  <si>
    <t>CA02JAN002</t>
  </si>
  <si>
    <t>Cash00107</t>
  </si>
  <si>
    <t>RekB00107</t>
  </si>
  <si>
    <t>CA02JAN001</t>
  </si>
  <si>
    <t>RekB00106</t>
  </si>
  <si>
    <t>INV HJ-OFFICE/I/2022</t>
  </si>
  <si>
    <t>SEWA HARMONY 32B LT.32 JANUARI 2022</t>
  </si>
  <si>
    <t>RekB00105</t>
  </si>
  <si>
    <t>CA01JAN002</t>
  </si>
  <si>
    <t>Cash00105</t>
  </si>
  <si>
    <t>CA01JAN001</t>
  </si>
  <si>
    <t>Cash00103</t>
  </si>
  <si>
    <t>CV Sukses Jaya</t>
  </si>
  <si>
    <t>RekB00102</t>
  </si>
  <si>
    <t>Invoice HJ-INV/01/I/2022</t>
  </si>
  <si>
    <t>SALDO AWAL - CASH</t>
  </si>
  <si>
    <t>Cash00101</t>
  </si>
  <si>
    <t>SALDO AWAL - REKENING BANK B</t>
  </si>
  <si>
    <t>RekB00101</t>
  </si>
  <si>
    <t>SALDO AWAL - REKENING BANK A</t>
  </si>
  <si>
    <t>RekA00101</t>
  </si>
  <si>
    <t>Aktual</t>
  </si>
  <si>
    <t>Notes</t>
  </si>
  <si>
    <t>Grup Akun</t>
  </si>
  <si>
    <t>Akun</t>
  </si>
  <si>
    <t>Transaksi</t>
  </si>
  <si>
    <t>Tanggal</t>
  </si>
  <si>
    <t>Bulan</t>
  </si>
  <si>
    <t>Tahun</t>
  </si>
  <si>
    <t>ID Transaksi</t>
  </si>
  <si>
    <t>Inde</t>
  </si>
  <si>
    <t>KPI-based Bonus</t>
  </si>
  <si>
    <t>No</t>
  </si>
  <si>
    <t>Name</t>
  </si>
  <si>
    <t>Job Position</t>
  </si>
  <si>
    <t>Basic Salary</t>
  </si>
  <si>
    <t>KPI Score</t>
  </si>
  <si>
    <t>Bonus</t>
  </si>
  <si>
    <t>Widya</t>
  </si>
  <si>
    <t>CEO</t>
  </si>
  <si>
    <t>Jamal</t>
  </si>
  <si>
    <t>COO</t>
  </si>
  <si>
    <t>Dian</t>
  </si>
  <si>
    <t>CMO</t>
  </si>
  <si>
    <t>Cahaya</t>
  </si>
  <si>
    <t>Finance Manager</t>
  </si>
  <si>
    <t>Nur</t>
  </si>
  <si>
    <t>Accounting SPV</t>
  </si>
  <si>
    <t>Aditya</t>
  </si>
  <si>
    <t>Finance and Tax SPV</t>
  </si>
  <si>
    <t>Mega</t>
  </si>
  <si>
    <t>Operation Manager</t>
  </si>
  <si>
    <t>Budi</t>
  </si>
  <si>
    <t>Sales SPV</t>
  </si>
  <si>
    <t>Tirta</t>
  </si>
  <si>
    <t>Markting SPV</t>
  </si>
  <si>
    <t>Umar</t>
  </si>
  <si>
    <t>Production SPV</t>
  </si>
  <si>
    <t>Mawar</t>
  </si>
  <si>
    <t>HR &amp; Legal Manager</t>
  </si>
  <si>
    <t>Krisna</t>
  </si>
  <si>
    <t>Legal SPV</t>
  </si>
  <si>
    <t>Faisal</t>
  </si>
  <si>
    <t>HR &amp; Employee Benefit SPV</t>
  </si>
  <si>
    <t>Amir</t>
  </si>
  <si>
    <t>Staff</t>
  </si>
  <si>
    <t>Harun</t>
  </si>
  <si>
    <t>Nikita</t>
  </si>
  <si>
    <t>Ahmad</t>
  </si>
  <si>
    <t>Anwar</t>
  </si>
  <si>
    <t>Priska</t>
  </si>
  <si>
    <t>Audi</t>
  </si>
  <si>
    <t>Nirmala</t>
  </si>
  <si>
    <t>Ilham</t>
  </si>
  <si>
    <t>Putri</t>
  </si>
  <si>
    <t>Udin</t>
  </si>
  <si>
    <t>OB</t>
  </si>
  <si>
    <t>Intan</t>
  </si>
  <si>
    <t>Receptionist</t>
  </si>
  <si>
    <t>Iqbal</t>
  </si>
  <si>
    <t>Driver</t>
  </si>
  <si>
    <t>Financial Statement</t>
  </si>
  <si>
    <r>
      <t>Profit &amp; Loss Statement/</t>
    </r>
    <r>
      <rPr>
        <b/>
        <i/>
        <sz val="14"/>
        <color theme="9" tint="-0.499984740745262"/>
        <rFont val="Source Sans Pro"/>
        <family val="2"/>
      </rPr>
      <t>Laporan Laba Rugi</t>
    </r>
  </si>
  <si>
    <t>Customer Order</t>
  </si>
  <si>
    <t>Order Number</t>
  </si>
  <si>
    <t>Customer Name</t>
  </si>
  <si>
    <t>Address</t>
  </si>
  <si>
    <t>Land of Toys Inc.</t>
  </si>
  <si>
    <t>NYC, USA</t>
  </si>
  <si>
    <t>Reims Collectables</t>
  </si>
  <si>
    <t>Reims, France</t>
  </si>
  <si>
    <t>Lyon Souveniers</t>
  </si>
  <si>
    <t>Paris, , France</t>
  </si>
  <si>
    <t>Toys4GrownUps.com</t>
  </si>
  <si>
    <t>Pasadena, USA</t>
  </si>
  <si>
    <t>Corporate Gift Ideas Co.</t>
  </si>
  <si>
    <t>San Francisco, USA</t>
  </si>
  <si>
    <t>Technics Stores Inc.</t>
  </si>
  <si>
    <t>Burlingame, USA</t>
  </si>
  <si>
    <t>Daedalus Designs Imports</t>
  </si>
  <si>
    <t>Lille, France</t>
  </si>
  <si>
    <t>Herkku Gifts</t>
  </si>
  <si>
    <t>Bergen, Norway</t>
  </si>
  <si>
    <t>Mini Wheels Co.</t>
  </si>
  <si>
    <t>Order 
Number</t>
  </si>
  <si>
    <t>Customer Address</t>
  </si>
  <si>
    <t>Auto Canal Petit</t>
  </si>
  <si>
    <t>Paris, France</t>
  </si>
  <si>
    <t>Australian Collectors, Co.</t>
  </si>
  <si>
    <t>Melbourne, Australia</t>
  </si>
  <si>
    <t>helper</t>
  </si>
  <si>
    <t>Data Visualization</t>
  </si>
  <si>
    <t>A. Column Chart</t>
  </si>
  <si>
    <t>Beban Operasional</t>
  </si>
  <si>
    <t>Budget</t>
  </si>
  <si>
    <t>Actual</t>
  </si>
  <si>
    <t>B. Line Chart</t>
  </si>
  <si>
    <t>Target</t>
  </si>
  <si>
    <t>May</t>
  </si>
  <si>
    <t>Jul</t>
  </si>
  <si>
    <t>Aug</t>
  </si>
  <si>
    <t>Sep</t>
  </si>
  <si>
    <t>Oct</t>
  </si>
  <si>
    <t>D. Bar Chart</t>
  </si>
  <si>
    <t>Nama Staff</t>
  </si>
  <si>
    <t>Total Bonus</t>
  </si>
  <si>
    <t>Eneng</t>
  </si>
  <si>
    <t>Bambang</t>
  </si>
  <si>
    <t>Surya</t>
  </si>
  <si>
    <t>Syifa</t>
  </si>
  <si>
    <t>Lydia</t>
  </si>
  <si>
    <t>E. Area Chart</t>
  </si>
  <si>
    <t>Unit Sold (#)</t>
  </si>
  <si>
    <t>Sport Car</t>
  </si>
  <si>
    <t>City Car</t>
  </si>
  <si>
    <t>Super Bike</t>
  </si>
  <si>
    <t>Bike</t>
  </si>
  <si>
    <t>Bicycle</t>
  </si>
  <si>
    <t>Macbook</t>
  </si>
  <si>
    <t>Ipad</t>
  </si>
  <si>
    <t>Iphone</t>
  </si>
  <si>
    <t>Service</t>
  </si>
  <si>
    <t>Iwatch</t>
  </si>
  <si>
    <t>Our Price</t>
  </si>
  <si>
    <t>Comp Price</t>
  </si>
  <si>
    <t>Objective:</t>
  </si>
  <si>
    <t>Current Condition:</t>
  </si>
  <si>
    <t>Constraints:</t>
  </si>
  <si>
    <t>Potential Problem:</t>
  </si>
  <si>
    <t>Solutions:</t>
  </si>
  <si>
    <t>- Pencatatan keuangan yang akurat dan tepat waktu</t>
  </si>
  <si>
    <t>- Penghematan belanja alat atau berlangganan perangkat lunak</t>
  </si>
  <si>
    <t>- Pembukuan dilakukan manual</t>
  </si>
  <si>
    <t>- Perhitungan laporan keuangan dilakukan manual</t>
  </si>
  <si>
    <t>- Waktu terbatas untuk kebutuhan laporan</t>
  </si>
  <si>
    <t>- Tidak ada budget untuk berlangganan accounting software</t>
  </si>
  <si>
    <t>- Laporan keuangan tidak akurat</t>
  </si>
  <si>
    <t>- Fraud tidak dapat diidentifikasi</t>
  </si>
  <si>
    <t>- Membuat laporan keuangan menggunakan Microsoft Excel\</t>
  </si>
  <si>
    <t xml:space="preserve"> </t>
  </si>
  <si>
    <t>Laba Kotor</t>
  </si>
  <si>
    <t>Laba Bersih</t>
  </si>
  <si>
    <t>Laba Sebelum Pajak (Pre-Tax Outfit)</t>
  </si>
  <si>
    <t/>
  </si>
  <si>
    <t>Selisih (%)</t>
  </si>
  <si>
    <t>Customer Satisfaction</t>
  </si>
  <si>
    <t>%</t>
  </si>
  <si>
    <t>Satisfied</t>
  </si>
  <si>
    <t>Not Satisfied</t>
  </si>
  <si>
    <t>CSI Score:</t>
  </si>
  <si>
    <t>Range:</t>
  </si>
  <si>
    <t>Min</t>
  </si>
  <si>
    <t>Bad</t>
  </si>
  <si>
    <t>Normal</t>
  </si>
  <si>
    <t>Good</t>
  </si>
  <si>
    <t>Max</t>
  </si>
  <si>
    <t>Thicker</t>
  </si>
  <si>
    <t>All Range</t>
  </si>
  <si>
    <t>Total Revenue</t>
  </si>
  <si>
    <t>Gross Profit Margin %</t>
  </si>
  <si>
    <t>Net Profit</t>
  </si>
  <si>
    <r>
      <t>Scenario:</t>
    </r>
    <r>
      <rPr>
        <b/>
        <sz val="12"/>
        <color theme="9" tint="-0.499984740745262"/>
        <rFont val="Source Sans Pro"/>
        <family val="2"/>
      </rPr>
      <t xml:space="preserve"> Finding a customer's name &amp; address based on order number</t>
    </r>
  </si>
  <si>
    <t>Portofolio by Robby Hidayah R</t>
  </si>
  <si>
    <t>Financial Transaction Records - Jan to Jun 2025</t>
  </si>
  <si>
    <t>Portofolio by Robby Hidayah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</si>
</sst>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Rp-421]* #,##0_);_([$Rp-421]* \(#,##0\);_([$Rp-421]* &quot;-&quot;_);_(@_)"/>
    <numFmt numFmtId="167" formatCode="[$Rp-421]#,##0"/>
    <numFmt numFmtId="168" formatCode="&quot;Rp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ource Sans Pro"/>
      <family val="2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4"/>
      <color theme="9" tint="-0.499984740745262"/>
      <name val="Source Sans Pro"/>
      <family val="2"/>
    </font>
    <font>
      <b/>
      <sz val="16"/>
      <color theme="8" tint="-0.499984740745262"/>
      <name val="Source Sans Pro"/>
      <family val="2"/>
    </font>
    <font>
      <i/>
      <sz val="10"/>
      <color theme="1"/>
      <name val="Source Sans Pro"/>
      <family val="2"/>
    </font>
    <font>
      <sz val="11"/>
      <color theme="1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ource Sans Pro"/>
      <family val="2"/>
    </font>
    <font>
      <b/>
      <sz val="11"/>
      <color theme="1"/>
      <name val="Source Sans Pro"/>
      <family val="2"/>
    </font>
    <font>
      <sz val="10"/>
      <color theme="1"/>
      <name val="Arial"/>
      <family val="2"/>
    </font>
    <font>
      <b/>
      <i/>
      <sz val="14"/>
      <color theme="9" tint="-0.499984740745262"/>
      <name val="Source Sans Pro"/>
      <family val="2"/>
    </font>
    <font>
      <b/>
      <sz val="12"/>
      <color theme="8" tint="-0.499984740745262"/>
      <name val="Source Sans Pro"/>
      <family val="2"/>
    </font>
    <font>
      <b/>
      <sz val="12"/>
      <color theme="9" tint="-0.499984740745262"/>
      <name val="Source Sans Pro"/>
      <family val="2"/>
    </font>
    <font>
      <sz val="12"/>
      <color theme="8" tint="-0.499984740745262"/>
      <name val="Source Sans Pro"/>
      <family val="2"/>
    </font>
    <font>
      <sz val="12"/>
      <color theme="1"/>
      <name val="Source Sans Pro"/>
      <family val="2"/>
    </font>
    <font>
      <b/>
      <sz val="10"/>
      <color theme="8" tint="-0.499984740745262"/>
      <name val="Source Sans Pro"/>
      <family val="2"/>
    </font>
    <font>
      <sz val="12"/>
      <color theme="1"/>
      <name val="Wingdings"/>
      <charset val="2"/>
    </font>
    <font>
      <b/>
      <sz val="12"/>
      <color theme="0"/>
      <name val="Source Sans Pro"/>
      <family val="2"/>
    </font>
    <font>
      <i/>
      <sz val="12"/>
      <color theme="1"/>
      <name val="Source Sans Pro"/>
      <family val="2"/>
    </font>
    <font>
      <sz val="12"/>
      <color theme="0"/>
      <name val="Source Sans Pro"/>
      <family val="2"/>
    </font>
    <font>
      <b/>
      <i/>
      <sz val="11"/>
      <color theme="1"/>
      <name val="Source Sans Pro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9">
    <xf numFmtId="0" fontId="0" fillId="0" borderId="0" xfId="0"/>
    <xf numFmtId="166" fontId="2" fillId="0" borderId="1" xfId="1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6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167" fontId="0" fillId="0" borderId="0" xfId="0" applyNumberFormat="1"/>
    <xf numFmtId="0" fontId="6" fillId="0" borderId="0" xfId="0" applyFont="1" applyAlignment="1">
      <alignment horizontal="left"/>
    </xf>
    <xf numFmtId="0" fontId="11" fillId="4" borderId="1" xfId="0" applyFont="1" applyFill="1" applyBorder="1" applyAlignment="1">
      <alignment horizontal="center" wrapText="1"/>
    </xf>
    <xf numFmtId="167" fontId="11" fillId="4" borderId="1" xfId="0" applyNumberFormat="1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5" borderId="1" xfId="0" applyFont="1" applyFill="1" applyBorder="1" applyAlignment="1">
      <alignment horizontal="center" wrapText="1"/>
    </xf>
    <xf numFmtId="167" fontId="13" fillId="0" borderId="1" xfId="0" applyNumberFormat="1" applyFont="1" applyBorder="1" applyAlignment="1">
      <alignment horizontal="right" wrapText="1"/>
    </xf>
    <xf numFmtId="167" fontId="13" fillId="5" borderId="1" xfId="0" applyNumberFormat="1" applyFont="1" applyFill="1" applyBorder="1" applyAlignment="1">
      <alignment horizontal="right" wrapText="1"/>
    </xf>
    <xf numFmtId="167" fontId="12" fillId="0" borderId="1" xfId="0" applyNumberFormat="1" applyFont="1" applyBorder="1" applyAlignment="1">
      <alignment horizontal="center" wrapText="1"/>
    </xf>
    <xf numFmtId="167" fontId="8" fillId="6" borderId="1" xfId="0" applyNumberFormat="1" applyFont="1" applyFill="1" applyBorder="1" applyAlignment="1">
      <alignment horizontal="right" wrapText="1"/>
    </xf>
    <xf numFmtId="0" fontId="15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5" fillId="0" borderId="0" xfId="0" applyFont="1" applyAlignment="1">
      <alignment horizontal="center"/>
    </xf>
    <xf numFmtId="0" fontId="8" fillId="0" borderId="0" xfId="0" applyFont="1"/>
    <xf numFmtId="0" fontId="19" fillId="0" borderId="0" xfId="0" applyFont="1" applyAlignment="1">
      <alignment horizontal="center"/>
    </xf>
    <xf numFmtId="0" fontId="3" fillId="0" borderId="0" xfId="0" applyFont="1"/>
    <xf numFmtId="0" fontId="20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8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0" fillId="0" borderId="0" xfId="0" applyFont="1"/>
    <xf numFmtId="0" fontId="24" fillId="9" borderId="1" xfId="0" applyFont="1" applyFill="1" applyBorder="1" applyAlignment="1">
      <alignment horizontal="center" wrapText="1"/>
    </xf>
    <xf numFmtId="166" fontId="2" fillId="2" borderId="1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5" fillId="7" borderId="1" xfId="0" applyFont="1" applyFill="1" applyBorder="1" applyAlignment="1">
      <alignment horizontal="center"/>
    </xf>
    <xf numFmtId="0" fontId="0" fillId="0" borderId="1" xfId="0" applyBorder="1"/>
    <xf numFmtId="16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0" xfId="0" applyNumberFormat="1"/>
    <xf numFmtId="167" fontId="0" fillId="0" borderId="1" xfId="0" applyNumberFormat="1" applyBorder="1" applyAlignment="1">
      <alignment horizontal="center"/>
    </xf>
    <xf numFmtId="0" fontId="11" fillId="7" borderId="2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2" xfId="0" applyFill="1" applyBorder="1"/>
    <xf numFmtId="0" fontId="11" fillId="7" borderId="2" xfId="0" quotePrefix="1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/>
    </xf>
    <xf numFmtId="0" fontId="9" fillId="0" borderId="0" xfId="0" applyFon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0" fontId="8" fillId="0" borderId="2" xfId="0" applyFont="1" applyBorder="1" applyAlignment="1">
      <alignment horizontal="center" wrapText="1"/>
    </xf>
    <xf numFmtId="9" fontId="25" fillId="7" borderId="1" xfId="2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25" fillId="7" borderId="1" xfId="0" applyFont="1" applyFill="1" applyBorder="1"/>
    <xf numFmtId="10" fontId="0" fillId="0" borderId="1" xfId="2" applyNumberFormat="1" applyFont="1" applyBorder="1" applyAlignment="1">
      <alignment horizontal="center"/>
    </xf>
    <xf numFmtId="9" fontId="0" fillId="0" borderId="1" xfId="0" applyNumberFormat="1" applyBorder="1"/>
    <xf numFmtId="9" fontId="0" fillId="0" borderId="1" xfId="2" applyFont="1" applyBorder="1"/>
    <xf numFmtId="9" fontId="0" fillId="8" borderId="1" xfId="0" applyNumberFormat="1" applyFill="1" applyBorder="1"/>
    <xf numFmtId="168" fontId="0" fillId="0" borderId="1" xfId="2" applyNumberFormat="1" applyFont="1" applyBorder="1"/>
    <xf numFmtId="10" fontId="0" fillId="0" borderId="1" xfId="0" applyNumberFormat="1" applyBorder="1"/>
    <xf numFmtId="0" fontId="10" fillId="11" borderId="0" xfId="0" applyFont="1" applyFill="1"/>
    <xf numFmtId="168" fontId="0" fillId="8" borderId="1" xfId="0" applyNumberFormat="1" applyFill="1" applyBorder="1"/>
    <xf numFmtId="0" fontId="15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17" fontId="11" fillId="4" borderId="1" xfId="0" applyNumberFormat="1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167" fontId="11" fillId="3" borderId="1" xfId="0" applyNumberFormat="1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5" fillId="7" borderId="2" xfId="0" applyFont="1" applyFill="1" applyBorder="1" applyAlignment="1">
      <alignment horizontal="center"/>
    </xf>
    <xf numFmtId="0" fontId="25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5" fillId="7" borderId="2" xfId="0" applyFont="1" applyFill="1" applyBorder="1" applyAlignment="1">
      <alignment horizontal="left"/>
    </xf>
    <xf numFmtId="0" fontId="25" fillId="7" borderId="3" xfId="0" applyFont="1" applyFill="1" applyBorder="1" applyAlignment="1">
      <alignment horizontal="left"/>
    </xf>
    <xf numFmtId="0" fontId="25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7" fontId="12" fillId="0" borderId="2" xfId="0" applyNumberFormat="1" applyFont="1" applyBorder="1" applyAlignment="1">
      <alignment horizontal="center" wrapText="1"/>
    </xf>
    <xf numFmtId="17" fontId="12" fillId="0" borderId="5" xfId="0" applyNumberFormat="1" applyFont="1" applyBorder="1" applyAlignment="1">
      <alignment horizontal="center" wrapText="1"/>
    </xf>
    <xf numFmtId="17" fontId="12" fillId="0" borderId="3" xfId="0" applyNumberFormat="1" applyFont="1" applyBorder="1" applyAlignment="1">
      <alignment horizontal="center" wrapText="1"/>
    </xf>
  </cellXfs>
  <cellStyles count="5">
    <cellStyle name="Comma" xfId="1" builtinId="3"/>
    <cellStyle name="Comma 2" xfId="4" xr:uid="{F37F3A54-82A1-47CE-A59A-6FDB16B272B5}"/>
    <cellStyle name="Currency" xfId="3" builtinId="4"/>
    <cellStyle name="Normal" xfId="0" builtinId="0"/>
    <cellStyle name="Percent" xfId="2" builtinId="5"/>
  </cellStyles>
  <dxfs count="1"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Table Style 1" table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72716418646638"/>
          <c:y val="0.19873941863922839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DE-410F-8C81-13DC1CCF78B6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DE-410F-8C81-13DC1CCF78B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DE-410F-8C81-13DC1CCF78B6}"/>
              </c:ext>
            </c:extLst>
          </c:dPt>
          <c:dPt>
            <c:idx val="3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DE-410F-8C81-13DC1CCF78B6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DE-410F-8C81-13DC1CCF78B6}"/>
              </c:ext>
            </c:extLst>
          </c:dPt>
          <c:val>
            <c:numRef>
              <c:f>'Input Data Viz'!$C$85:$C$89</c:f>
              <c:numCache>
                <c:formatCode>0%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0.3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5DE-410F-8C81-13DC1CCF7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8"/>
      </c:doughnutChart>
      <c:pieChart>
        <c:varyColors val="1"/>
        <c:ser>
          <c:idx val="1"/>
          <c:order val="1"/>
          <c:tx>
            <c:strRef>
              <c:f>'Input Data Viz'!$C$85:$C$89</c:f>
              <c:strCache>
                <c:ptCount val="5"/>
                <c:pt idx="0">
                  <c:v>0%</c:v>
                </c:pt>
                <c:pt idx="1">
                  <c:v>30%</c:v>
                </c:pt>
                <c:pt idx="2">
                  <c:v>40%</c:v>
                </c:pt>
                <c:pt idx="3">
                  <c:v>30%</c:v>
                </c:pt>
                <c:pt idx="4">
                  <c:v>100%</c:v>
                </c:pt>
              </c:strCache>
            </c:strRef>
          </c:tx>
          <c:spPr>
            <a:ln>
              <a:noFill/>
            </a:ln>
            <a:effectLst/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DE-410F-8C81-13DC1CCF78B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5DE-410F-8C81-13DC1CCF78B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5DE-410F-8C81-13DC1CCF78B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5DE-410F-8C81-13DC1CCF78B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>
                      <a:defRPr sz="105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09DB84-56A7-4E94-ADE9-9250D16FE828}" type="CELLREF">
                      <a:rPr lang="en-US" sz="1050" b="1"/>
                      <a:pPr algn="ctr">
                        <a:defRPr sz="1050" b="1"/>
                      </a:pPr>
                      <a:t>[CELLREF]</a:t>
                    </a:fld>
                    <a:endParaRPr lang="id-ID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bestFi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{8009DB84-56A7-4E94-ADE9-9250D16FE828}</c15:txfldGUID>
                      <c15:f>'Input Data Viz'!$C$83</c15:f>
                      <c15:dlblFieldTableCache>
                        <c:ptCount val="1"/>
                        <c:pt idx="0">
                          <c:v>70%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55DE-410F-8C81-13DC1CCF78B6}"/>
                </c:ext>
              </c:extLst>
            </c:dLbl>
            <c:dLbl>
              <c:idx val="2"/>
              <c:layout>
                <c:manualLayout>
                  <c:x val="-0.32420232732732734"/>
                  <c:y val="-0.2842501549384131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645C140-CAD6-4405-BA69-AAE662784FAE}" type="CELLREF">
                      <a:rPr lang="en-US" sz="1200" b="1"/>
                      <a:pPr algn="ctr">
                        <a:defRPr sz="1200"/>
                      </a:pPr>
                      <a:t>[CELLREF]</a:t>
                    </a:fld>
                    <a:endParaRPr lang="id-ID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bestFi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01120351120351"/>
                      <c:h val="0.19436479041144439"/>
                    </c:manualLayout>
                  </c15:layout>
                  <c15:dlblFieldTable>
                    <c15:dlblFTEntry>
                      <c15:txfldGUID>{3645C140-CAD6-4405-BA69-AAE662784FAE}</c15:txfldGUID>
                      <c15:f>'Input Data Viz'!$B$83</c15:f>
                      <c15:dlblFieldTableCache>
                        <c:ptCount val="1"/>
                        <c:pt idx="0">
                          <c:v>CSI Score: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55DE-410F-8C81-13DC1CCF78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estFit"/>
            <c:showLegendKey val="0"/>
            <c:showVal val="1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('Input Data Viz'!$C$83,'Input Data Viz'!$C$90,'Input Data Viz'!$C$91)</c:f>
              <c:numCache>
                <c:formatCode>0%</c:formatCode>
                <c:ptCount val="3"/>
                <c:pt idx="0">
                  <c:v>0.7</c:v>
                </c:pt>
                <c:pt idx="1">
                  <c:v>1.4999999999999999E-2</c:v>
                </c:pt>
                <c:pt idx="2">
                  <c:v>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DE-410F-8C81-13DC1CCF7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'Input Data Viz'!$E$24</c:f>
              <c:strCache>
                <c:ptCount val="1"/>
                <c:pt idx="0">
                  <c:v>Aktual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'Input Data Viz'!$B$25:$B$34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'Input Data Viz'!$E$25:$E$34</c:f>
              <c:numCache>
                <c:formatCode>[$Rp-421]#,##0</c:formatCode>
                <c:ptCount val="10"/>
                <c:pt idx="0">
                  <c:v>3750000</c:v>
                </c:pt>
                <c:pt idx="1">
                  <c:v>4012500.0000000005</c:v>
                </c:pt>
                <c:pt idx="2">
                  <c:v>4413750.0000000009</c:v>
                </c:pt>
                <c:pt idx="3">
                  <c:v>5296500.0000000009</c:v>
                </c:pt>
                <c:pt idx="4">
                  <c:v>6620625.0000000009</c:v>
                </c:pt>
                <c:pt idx="5">
                  <c:v>8275781.2500000009</c:v>
                </c:pt>
                <c:pt idx="6">
                  <c:v>10344726.562500002</c:v>
                </c:pt>
                <c:pt idx="7">
                  <c:v>12930908.203125002</c:v>
                </c:pt>
                <c:pt idx="8">
                  <c:v>16163635.253906252</c:v>
                </c:pt>
                <c:pt idx="9">
                  <c:v>20204544.067382816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2-42E8-9D6C-55D86A524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1213920"/>
        <c:axId val="1201218720"/>
      </c:barChart>
      <c:lineChart>
        <c:grouping val="standard"/>
        <c:varyColors val="0"/>
        <c:ser>
          <c:idx val="1"/>
          <c:order val="0"/>
          <c:tx>
            <c:strRef>
              <c:f>'Input Data Viz'!$D$24</c:f>
              <c:strCache>
                <c:ptCount val="1"/>
                <c:pt idx="0">
                  <c:v>Target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'Input Data Viz'!$B$25:$B$34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'Input Data Viz'!$D$25:$D$34</c:f>
              <c:numCache>
                <c:formatCode>[$Rp-421]#,##0</c:formatCode>
                <c:ptCount val="10"/>
                <c:pt idx="0">
                  <c:v>5000000</c:v>
                </c:pt>
                <c:pt idx="1">
                  <c:v>5250000</c:v>
                </c:pt>
                <c:pt idx="2">
                  <c:v>5512500</c:v>
                </c:pt>
                <c:pt idx="3">
                  <c:v>5788125</c:v>
                </c:pt>
                <c:pt idx="4">
                  <c:v>6077531.25</c:v>
                </c:pt>
                <c:pt idx="5">
                  <c:v>6381407.8125</c:v>
                </c:pt>
                <c:pt idx="6">
                  <c:v>6700478.203125</c:v>
                </c:pt>
                <c:pt idx="7">
                  <c:v>7035502.11328125</c:v>
                </c:pt>
                <c:pt idx="8">
                  <c:v>7387277.2189453132</c:v>
                </c:pt>
                <c:pt idx="9">
                  <c:v>7756641.0798925795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2-42E8-9D6C-55D86A524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13920"/>
        <c:axId val="1201218720"/>
      </c:lineChart>
      <c:valAx>
        <c:axId val="12012187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Pendapatan</a:t>
                </a:r>
                <a:endParaRPr lang="id-ID" sz="1050"/>
              </a:p>
            </c:rich>
          </c:tx>
          <c:layout>
            <c:manualLayout>
              <c:xMode val="edge"/>
              <c:yMode val="edge"/>
              <c:x val="0.94481757655586196"/>
              <c:y val="0.25021085558616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[$Rp-421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01213920"/>
        <c:crosses val="max"/>
        <c:crossBetween val="between"/>
      </c:valAx>
      <c:catAx>
        <c:axId val="12012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0121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2.svg"/><Relationship Id="rId7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Input Data Viz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639536</xdr:colOff>
      <xdr:row>88</xdr:row>
      <xdr:rowOff>70757</xdr:rowOff>
    </xdr:from>
    <xdr:to>
      <xdr:col>9</xdr:col>
      <xdr:colOff>240393</xdr:colOff>
      <xdr:row>96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8441B-5F28-BB1C-E4CB-8C02B9E1A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38100</xdr:rowOff>
    </xdr:from>
    <xdr:to>
      <xdr:col>14</xdr:col>
      <xdr:colOff>0</xdr:colOff>
      <xdr:row>3</xdr:row>
      <xdr:rowOff>101600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06C9FF5-A79C-4FE5-995A-D5601D7B5A22}"/>
            </a:ext>
          </a:extLst>
        </xdr:cNvPr>
        <xdr:cNvSpPr/>
      </xdr:nvSpPr>
      <xdr:spPr>
        <a:xfrm>
          <a:off x="685800" y="38100"/>
          <a:ext cx="7251700" cy="61595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000" b="1">
              <a:solidFill>
                <a:schemeClr val="accent6">
                  <a:lumMod val="75000"/>
                </a:schemeClr>
              </a:solidFill>
            </a:rPr>
            <a:t>FINANCE DASHBOARD REPORT</a:t>
          </a:r>
          <a:r>
            <a:rPr lang="en-US" sz="2000" b="1" baseline="0">
              <a:solidFill>
                <a:schemeClr val="accent6">
                  <a:lumMod val="75000"/>
                </a:schemeClr>
              </a:solidFill>
            </a:rPr>
            <a:t> 2025</a:t>
          </a:r>
          <a:endParaRPr lang="id-ID" sz="2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69849</xdr:colOff>
      <xdr:row>0</xdr:row>
      <xdr:rowOff>177328</xdr:rowOff>
    </xdr:from>
    <xdr:to>
      <xdr:col>0</xdr:col>
      <xdr:colOff>539081</xdr:colOff>
      <xdr:row>3</xdr:row>
      <xdr:rowOff>85543</xdr:rowOff>
    </xdr:to>
    <xdr:pic>
      <xdr:nvPicPr>
        <xdr:cNvPr id="3" name="Graphic 2" descr="Presentation with pie chart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06557-9553-4F69-AC4A-3F645E6A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9849" y="177328"/>
          <a:ext cx="469232" cy="449141"/>
        </a:xfrm>
        <a:prstGeom prst="rect">
          <a:avLst/>
        </a:prstGeom>
      </xdr:spPr>
    </xdr:pic>
    <xdr:clientData/>
  </xdr:twoCellAnchor>
  <xdr:twoCellAnchor editAs="oneCell">
    <xdr:from>
      <xdr:col>0</xdr:col>
      <xdr:colOff>64990</xdr:colOff>
      <xdr:row>4</xdr:row>
      <xdr:rowOff>175840</xdr:rowOff>
    </xdr:from>
    <xdr:to>
      <xdr:col>0</xdr:col>
      <xdr:colOff>528965</xdr:colOff>
      <xdr:row>7</xdr:row>
      <xdr:rowOff>82741</xdr:rowOff>
    </xdr:to>
    <xdr:pic>
      <xdr:nvPicPr>
        <xdr:cNvPr id="4" name="Graphic 3" descr="Table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0FB7E9-0FBA-449D-9266-023FFBCA0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/>
        <a:stretch/>
      </xdr:blipFill>
      <xdr:spPr>
        <a:xfrm>
          <a:off x="64990" y="897075"/>
          <a:ext cx="463975" cy="447826"/>
        </a:xfrm>
        <a:prstGeom prst="rect">
          <a:avLst/>
        </a:prstGeom>
      </xdr:spPr>
    </xdr:pic>
    <xdr:clientData/>
  </xdr:twoCellAnchor>
  <xdr:twoCellAnchor>
    <xdr:from>
      <xdr:col>1</xdr:col>
      <xdr:colOff>129761</xdr:colOff>
      <xdr:row>9</xdr:row>
      <xdr:rowOff>40586</xdr:rowOff>
    </xdr:from>
    <xdr:to>
      <xdr:col>9</xdr:col>
      <xdr:colOff>20706</xdr:colOff>
      <xdr:row>23</xdr:row>
      <xdr:rowOff>7056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08435DC-EADD-4219-A0F6-EC6C95CBB0E0}"/>
            </a:ext>
          </a:extLst>
        </xdr:cNvPr>
        <xdr:cNvSpPr/>
      </xdr:nvSpPr>
      <xdr:spPr>
        <a:xfrm>
          <a:off x="735897" y="1685813"/>
          <a:ext cx="4740036" cy="2525713"/>
        </a:xfrm>
        <a:prstGeom prst="roundRect">
          <a:avLst>
            <a:gd name="adj" fmla="val 7221"/>
          </a:avLst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6">
                  <a:lumMod val="75000"/>
                </a:schemeClr>
              </a:solidFill>
            </a:rPr>
            <a:t>Actual vs Target Sales</a:t>
          </a:r>
          <a:endParaRPr lang="id-ID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183727</xdr:colOff>
      <xdr:row>9</xdr:row>
      <xdr:rowOff>27673</xdr:rowOff>
    </xdr:from>
    <xdr:to>
      <xdr:col>14</xdr:col>
      <xdr:colOff>0</xdr:colOff>
      <xdr:row>23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A2C2D0D-B278-4684-A4A2-172A6491E854}"/>
            </a:ext>
          </a:extLst>
        </xdr:cNvPr>
        <xdr:cNvSpPr/>
      </xdr:nvSpPr>
      <xdr:spPr>
        <a:xfrm>
          <a:off x="5673135" y="1682015"/>
          <a:ext cx="2865944" cy="2545748"/>
        </a:xfrm>
        <a:prstGeom prst="roundRect">
          <a:avLst>
            <a:gd name="adj" fmla="val 7578"/>
          </a:avLst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accent6">
                  <a:lumMod val="75000"/>
                </a:schemeClr>
              </a:solidFill>
            </a:rPr>
            <a:t>Customer Satification</a:t>
          </a:r>
          <a:endParaRPr lang="id-ID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96235</xdr:colOff>
      <xdr:row>3</xdr:row>
      <xdr:rowOff>171821</xdr:rowOff>
    </xdr:from>
    <xdr:to>
      <xdr:col>5</xdr:col>
      <xdr:colOff>433294</xdr:colOff>
      <xdr:row>8</xdr:row>
      <xdr:rowOff>138042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3749546-9374-45ED-8501-423AEE29FE46}"/>
            </a:ext>
          </a:extLst>
        </xdr:cNvPr>
        <xdr:cNvSpPr/>
      </xdr:nvSpPr>
      <xdr:spPr>
        <a:xfrm>
          <a:off x="708823" y="732115"/>
          <a:ext cx="2787412" cy="900045"/>
        </a:xfrm>
        <a:prstGeom prst="roundRect">
          <a:avLst>
            <a:gd name="adj" fmla="val 11534"/>
          </a:avLst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6">
                  <a:lumMod val="75000"/>
                </a:schemeClr>
              </a:solidFill>
            </a:rPr>
            <a:t>Total Revenue</a:t>
          </a:r>
          <a:endParaRPr lang="id-ID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540907</xdr:colOff>
      <xdr:row>3</xdr:row>
      <xdr:rowOff>174725</xdr:rowOff>
    </xdr:from>
    <xdr:to>
      <xdr:col>9</xdr:col>
      <xdr:colOff>23518</xdr:colOff>
      <xdr:row>8</xdr:row>
      <xdr:rowOff>148890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A75B9E1-DB5F-4E25-9889-ADEDB9C8F81D}"/>
            </a:ext>
          </a:extLst>
        </xdr:cNvPr>
        <xdr:cNvSpPr/>
      </xdr:nvSpPr>
      <xdr:spPr>
        <a:xfrm>
          <a:off x="3598314" y="715651"/>
          <a:ext cx="1928537" cy="875708"/>
        </a:xfrm>
        <a:prstGeom prst="roundRect">
          <a:avLst>
            <a:gd name="adj" fmla="val 11534"/>
          </a:avLst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6">
                  <a:lumMod val="75000"/>
                </a:schemeClr>
              </a:solidFill>
            </a:rPr>
            <a:t>Gross</a:t>
          </a:r>
          <a:r>
            <a:rPr lang="en-US" sz="1400" b="1" baseline="0">
              <a:solidFill>
                <a:schemeClr val="accent6">
                  <a:lumMod val="75000"/>
                </a:schemeClr>
              </a:solidFill>
            </a:rPr>
            <a:t> Profit Margin %</a:t>
          </a:r>
          <a:endParaRPr lang="id-ID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159460</xdr:colOff>
      <xdr:row>3</xdr:row>
      <xdr:rowOff>166024</xdr:rowOff>
    </xdr:from>
    <xdr:to>
      <xdr:col>14</xdr:col>
      <xdr:colOff>0</xdr:colOff>
      <xdr:row>8</xdr:row>
      <xdr:rowOff>132245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6AE1EC7C-2C54-4B4C-BB6A-A1DDEB562FC5}"/>
            </a:ext>
          </a:extLst>
        </xdr:cNvPr>
        <xdr:cNvSpPr/>
      </xdr:nvSpPr>
      <xdr:spPr>
        <a:xfrm>
          <a:off x="5625982" y="725100"/>
          <a:ext cx="2305719" cy="898015"/>
        </a:xfrm>
        <a:prstGeom prst="roundRect">
          <a:avLst>
            <a:gd name="adj" fmla="val 11534"/>
          </a:avLst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6">
                  <a:lumMod val="75000"/>
                </a:schemeClr>
              </a:solidFill>
            </a:rPr>
            <a:t>Net</a:t>
          </a:r>
          <a:r>
            <a:rPr lang="en-US" sz="1400" b="1" baseline="0">
              <a:solidFill>
                <a:schemeClr val="accent6">
                  <a:lumMod val="75000"/>
                </a:schemeClr>
              </a:solidFill>
            </a:rPr>
            <a:t> Profit</a:t>
          </a:r>
          <a:endParaRPr lang="id-ID" sz="1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146883</xdr:colOff>
      <xdr:row>11</xdr:row>
      <xdr:rowOff>51916</xdr:rowOff>
    </xdr:from>
    <xdr:to>
      <xdr:col>13</xdr:col>
      <xdr:colOff>478550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91D009-AA55-45C9-93ED-B8D9215AB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238353</xdr:colOff>
      <xdr:row>11</xdr:row>
      <xdr:rowOff>103509</xdr:rowOff>
    </xdr:from>
    <xdr:to>
      <xdr:col>8</xdr:col>
      <xdr:colOff>546100</xdr:colOff>
      <xdr:row>21</xdr:row>
      <xdr:rowOff>107950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98614C-AF73-4C08-85AD-A577A1FDD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244231</xdr:colOff>
      <xdr:row>5</xdr:row>
      <xdr:rowOff>149647</xdr:rowOff>
    </xdr:from>
    <xdr:to>
      <xdr:col>5</xdr:col>
      <xdr:colOff>186765</xdr:colOff>
      <xdr:row>7</xdr:row>
      <xdr:rowOff>165928</xdr:rowOff>
    </xdr:to>
    <xdr:sp macro="" textlink="'Input Data Viz'!C93">
      <xdr:nvSpPr>
        <xdr:cNvPr id="13" name="TextBox 12">
          <a:extLst>
            <a:ext uri="{FF2B5EF4-FFF2-40B4-BE49-F238E27FC236}">
              <a16:creationId xmlns:a16="http://schemas.microsoft.com/office/drawing/2014/main" id="{94D7D86B-EFD3-93F7-84E8-55EFD6DB8DBB}"/>
            </a:ext>
          </a:extLst>
        </xdr:cNvPr>
        <xdr:cNvSpPr txBox="1"/>
      </xdr:nvSpPr>
      <xdr:spPr>
        <a:xfrm>
          <a:off x="856819" y="1083471"/>
          <a:ext cx="2392887" cy="3898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7632B7-92E7-42A5-A093-BBAC4151E72A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Rp2.316.323.575</a:t>
          </a:fld>
          <a:endParaRPr lang="en-US" sz="2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371052</xdr:colOff>
      <xdr:row>5</xdr:row>
      <xdr:rowOff>119111</xdr:rowOff>
    </xdr:from>
    <xdr:to>
      <xdr:col>8</xdr:col>
      <xdr:colOff>337535</xdr:colOff>
      <xdr:row>7</xdr:row>
      <xdr:rowOff>134242</xdr:rowOff>
    </xdr:to>
    <xdr:sp macro="" textlink="'Input Data Viz'!C94">
      <xdr:nvSpPr>
        <xdr:cNvPr id="6" name="TextBox 5">
          <a:extLst>
            <a:ext uri="{FF2B5EF4-FFF2-40B4-BE49-F238E27FC236}">
              <a16:creationId xmlns:a16="http://schemas.microsoft.com/office/drawing/2014/main" id="{F7B82EBD-FDC3-4265-9707-8FBE2BD5642B}"/>
            </a:ext>
          </a:extLst>
        </xdr:cNvPr>
        <xdr:cNvSpPr txBox="1"/>
      </xdr:nvSpPr>
      <xdr:spPr>
        <a:xfrm>
          <a:off x="4039941" y="1020654"/>
          <a:ext cx="1189446" cy="3757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E8861EC-76F2-4D0F-BF0D-8BCF894245C2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79,48%</a:t>
          </a:fld>
          <a:endParaRPr lang="en-US" sz="4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240366</xdr:colOff>
      <xdr:row>5</xdr:row>
      <xdr:rowOff>80446</xdr:rowOff>
    </xdr:from>
    <xdr:to>
      <xdr:col>13</xdr:col>
      <xdr:colOff>250865</xdr:colOff>
      <xdr:row>8</xdr:row>
      <xdr:rowOff>78395</xdr:rowOff>
    </xdr:to>
    <xdr:sp macro="" textlink="'Input Data Viz'!C95">
      <xdr:nvSpPr>
        <xdr:cNvPr id="11" name="TextBox 10">
          <a:extLst>
            <a:ext uri="{FF2B5EF4-FFF2-40B4-BE49-F238E27FC236}">
              <a16:creationId xmlns:a16="http://schemas.microsoft.com/office/drawing/2014/main" id="{D513FC80-1D22-4A81-A410-F179D76FFF87}"/>
            </a:ext>
          </a:extLst>
        </xdr:cNvPr>
        <xdr:cNvSpPr txBox="1"/>
      </xdr:nvSpPr>
      <xdr:spPr>
        <a:xfrm>
          <a:off x="5743699" y="981989"/>
          <a:ext cx="2456425" cy="5388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3642C18-8BD3-4550-B32C-E35AFB3C5D3F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-Rp818.832.544</a:t>
          </a:fld>
          <a:endParaRPr lang="en-US" sz="8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cmann\Materi%20(Upload%20Version)-20220829T074615Z-001\3.%20Intro-Excel%20-Optimization%20with%20Exce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Raw Data - Managed"/>
      <sheetName val="Essential Function"/>
      <sheetName val="P&amp;L - V1"/>
      <sheetName val="Adjustment"/>
      <sheetName val="Employee Bonus"/>
      <sheetName val="Lookup Function"/>
      <sheetName val="Bonus Recap"/>
      <sheetName val="Next Meeting"/>
    </sheetNames>
    <sheetDataSet>
      <sheetData sheetId="0"/>
      <sheetData sheetId="1"/>
      <sheetData sheetId="2"/>
      <sheetData sheetId="3"/>
      <sheetData sheetId="4">
        <row r="16">
          <cell r="D16" t="str">
            <v>5000000-1</v>
          </cell>
          <cell r="E16">
            <v>0.03</v>
          </cell>
          <cell r="F16">
            <v>150000</v>
          </cell>
        </row>
        <row r="17">
          <cell r="D17" t="str">
            <v>5000000-2</v>
          </cell>
          <cell r="E17">
            <v>0.06</v>
          </cell>
          <cell r="F17">
            <v>300000</v>
          </cell>
        </row>
        <row r="18">
          <cell r="D18" t="str">
            <v>5000000-3</v>
          </cell>
          <cell r="E18">
            <v>0.09</v>
          </cell>
          <cell r="F18">
            <v>450000</v>
          </cell>
        </row>
        <row r="19">
          <cell r="D19" t="str">
            <v>5000000-4</v>
          </cell>
          <cell r="E19">
            <v>0.12</v>
          </cell>
          <cell r="F19">
            <v>600000</v>
          </cell>
        </row>
        <row r="20">
          <cell r="D20" t="str">
            <v>5000000-5</v>
          </cell>
          <cell r="E20">
            <v>0.15</v>
          </cell>
          <cell r="F20">
            <v>750000</v>
          </cell>
        </row>
        <row r="21">
          <cell r="D21" t="str">
            <v>7000000-1</v>
          </cell>
          <cell r="E21">
            <v>0.03</v>
          </cell>
          <cell r="F21">
            <v>210000</v>
          </cell>
        </row>
        <row r="22">
          <cell r="D22" t="str">
            <v>7000000-2</v>
          </cell>
          <cell r="E22">
            <v>0.06</v>
          </cell>
          <cell r="F22">
            <v>420000</v>
          </cell>
        </row>
        <row r="23">
          <cell r="D23" t="str">
            <v>7000000-3</v>
          </cell>
          <cell r="E23">
            <v>0.09</v>
          </cell>
          <cell r="F23">
            <v>630000</v>
          </cell>
        </row>
        <row r="24">
          <cell r="D24" t="str">
            <v>7000000-4</v>
          </cell>
          <cell r="E24">
            <v>0.12</v>
          </cell>
          <cell r="F24">
            <v>840000</v>
          </cell>
        </row>
        <row r="25">
          <cell r="D25" t="str">
            <v>7000000-5</v>
          </cell>
          <cell r="E25">
            <v>0.15</v>
          </cell>
          <cell r="F25">
            <v>1050000</v>
          </cell>
        </row>
        <row r="26">
          <cell r="D26" t="str">
            <v>10000000-1</v>
          </cell>
          <cell r="E26">
            <v>0.03</v>
          </cell>
          <cell r="F26">
            <v>300000</v>
          </cell>
        </row>
        <row r="27">
          <cell r="D27" t="str">
            <v>10000000-2</v>
          </cell>
          <cell r="E27">
            <v>0.06</v>
          </cell>
          <cell r="F27">
            <v>600000</v>
          </cell>
        </row>
        <row r="28">
          <cell r="D28" t="str">
            <v>10000000-3</v>
          </cell>
          <cell r="E28">
            <v>0.09</v>
          </cell>
          <cell r="F28">
            <v>900000</v>
          </cell>
        </row>
        <row r="29">
          <cell r="D29" t="str">
            <v>10000000-4</v>
          </cell>
          <cell r="E29">
            <v>0.12</v>
          </cell>
          <cell r="F29">
            <v>1200000</v>
          </cell>
        </row>
        <row r="30">
          <cell r="D30" t="str">
            <v>10000000-5</v>
          </cell>
          <cell r="E30">
            <v>0.15</v>
          </cell>
          <cell r="F30">
            <v>1500000</v>
          </cell>
        </row>
        <row r="31">
          <cell r="D31" t="str">
            <v>12000000-1</v>
          </cell>
          <cell r="E31">
            <v>0.03</v>
          </cell>
          <cell r="F31">
            <v>360000</v>
          </cell>
        </row>
        <row r="32">
          <cell r="D32" t="str">
            <v>12000000-2</v>
          </cell>
          <cell r="E32">
            <v>0.06</v>
          </cell>
          <cell r="F32">
            <v>720000</v>
          </cell>
        </row>
        <row r="33">
          <cell r="D33" t="str">
            <v>12000000-3</v>
          </cell>
          <cell r="E33">
            <v>0.09</v>
          </cell>
          <cell r="F33">
            <v>1080000</v>
          </cell>
        </row>
        <row r="34">
          <cell r="D34" t="str">
            <v>12000000-4</v>
          </cell>
          <cell r="E34">
            <v>0.12</v>
          </cell>
          <cell r="F34">
            <v>1440000</v>
          </cell>
        </row>
        <row r="35">
          <cell r="D35" t="str">
            <v>12000000-5</v>
          </cell>
          <cell r="E35">
            <v>0.15</v>
          </cell>
          <cell r="F35">
            <v>1800000</v>
          </cell>
        </row>
        <row r="36">
          <cell r="D36" t="str">
            <v>15000000-1</v>
          </cell>
          <cell r="E36">
            <v>0.03</v>
          </cell>
          <cell r="F36">
            <v>450000</v>
          </cell>
        </row>
        <row r="37">
          <cell r="D37" t="str">
            <v>15000000-2</v>
          </cell>
          <cell r="E37">
            <v>0.06</v>
          </cell>
          <cell r="F37">
            <v>900000</v>
          </cell>
        </row>
        <row r="38">
          <cell r="D38" t="str">
            <v>15000000-3</v>
          </cell>
          <cell r="E38">
            <v>0.09</v>
          </cell>
          <cell r="F38">
            <v>1350000</v>
          </cell>
        </row>
        <row r="39">
          <cell r="D39" t="str">
            <v>15000000-4</v>
          </cell>
          <cell r="E39">
            <v>0.12</v>
          </cell>
          <cell r="F39">
            <v>1800000</v>
          </cell>
        </row>
        <row r="40">
          <cell r="D40" t="str">
            <v>15000000-5</v>
          </cell>
          <cell r="E40">
            <v>0.15</v>
          </cell>
          <cell r="F40">
            <v>2250000</v>
          </cell>
        </row>
      </sheetData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y Hidayah" refreshedDate="45852.801526504627" createdVersion="8" refreshedVersion="8" minRefreshableVersion="3" recordCount="594" xr:uid="{EC227E8C-90B3-43B2-96CA-1648A5A7EBC9}">
  <cacheSource type="worksheet">
    <worksheetSource ref="B6:J600" sheet="Buku Besar Transaksi"/>
  </cacheSource>
  <cacheFields count="10">
    <cacheField name="ID Transaksi" numFmtId="0">
      <sharedItems/>
    </cacheField>
    <cacheField name="Tahun" numFmtId="0">
      <sharedItems containsSemiMixedTypes="0" containsString="0" containsNumber="1" containsInteger="1" minValue="2022" maxValue="2022"/>
    </cacheField>
    <cacheField name="Bulan" numFmtId="0">
      <sharedItems count="6">
        <s v="Jan"/>
        <s v="Feb"/>
        <s v="Mar"/>
        <s v="Apr"/>
        <s v="Mei"/>
        <s v="Jun"/>
      </sharedItems>
      <fieldGroup par="9"/>
    </cacheField>
    <cacheField name="Tanggal" numFmtId="14">
      <sharedItems containsSemiMixedTypes="0" containsNonDate="0" containsDate="1" containsString="0" minDate="2022-01-01T00:00:00" maxDate="2022-07-01T00:00:00"/>
    </cacheField>
    <cacheField name="Transaksi" numFmtId="0">
      <sharedItems/>
    </cacheField>
    <cacheField name="Akun" numFmtId="0">
      <sharedItems containsBlank="1" count="18">
        <m/>
        <s v="Beban Produksi"/>
        <s v="Pendapatan"/>
        <s v="Discount"/>
        <s v="Beban Marketing"/>
        <s v="Biaya ATK, Percetakan, &amp; Mailing"/>
        <s v="Biaya Servis &amp; Perawatan"/>
        <s v="Beban Sewa Kantor"/>
        <s v="Pengeluaran Kantor"/>
        <s v="Biaya Internet &amp; Komunikasi"/>
        <s v="Biaya Listrik &amp; Air"/>
        <s v="Biaya Perjalanan Dinas"/>
        <s v="Beban gaji karyawan"/>
        <s v="Beban bonus &amp; benefit"/>
        <s v="PPh 21"/>
        <s v="PPN"/>
        <s v="Admin Bank A"/>
        <s v="Admin Bank B"/>
      </sharedItems>
    </cacheField>
    <cacheField name="Grup Akun" numFmtId="0">
      <sharedItems containsBlank="1" count="11">
        <m/>
        <s v="Harga Pokok Penjualan"/>
        <s v="Total Pendapatan"/>
        <s v="Biaya Operasional"/>
        <s v="Beban Pajak"/>
        <s v="Beban Pengeluaran Lain"/>
        <s v="Laba Kotor" f="1"/>
        <s v="Laba Bersih" f="1"/>
        <s v="Laba Sebelum Pajak (Pre-Tax Outfit)" f="1"/>
        <s v="Formula1" f="1"/>
        <s v="Formula2" f="1"/>
      </sharedItems>
    </cacheField>
    <cacheField name="Notes" numFmtId="0">
      <sharedItems containsBlank="1" containsMixedTypes="1" containsNumber="1" containsInteger="1" minValue="85000000" maxValue="250000000"/>
    </cacheField>
    <cacheField name="Aktual" numFmtId="166">
      <sharedItems containsString="0" containsBlank="1" containsNumber="1" minValue="-4387500" maxValue="85150750"/>
    </cacheField>
    <cacheField name="Bulan2" numFmtId="0" databaseField="0">
      <fieldGroup base="2">
        <discretePr count="6">
          <x v="0"/>
          <x v="0"/>
          <x v="0"/>
          <x v="1"/>
          <x v="1"/>
          <x v="1"/>
        </discretePr>
        <groupItems count="2">
          <s v="Group1"/>
          <s v="Group2"/>
        </groupItems>
      </fieldGroup>
    </cacheField>
  </cacheFields>
  <calculatedItems count="5">
    <calculatedItem formula="'Grup Akun'['Total Pendapatan']-'Grup Akun'['Harga Pokok Penjualan']">
      <pivotArea cacheIndex="1" outline="0" fieldPosition="0">
        <references count="1">
          <reference field="6" count="1">
            <x v="6"/>
          </reference>
        </references>
      </pivotArea>
    </calculatedItem>
    <calculatedItem formula="'Grup Akun'['Laba Kotor']-'Grup Akun'['Biaya Operasional']-'Grup Akun'['Beban Pengeluaran Lain']-'Grup Akun'['Beban Pajak']">
      <pivotArea cacheIndex="1" outline="0" fieldPosition="0">
        <references count="1">
          <reference field="6" count="1">
            <x v="7"/>
          </reference>
        </references>
      </pivotArea>
    </calculatedItem>
    <calculatedItem formula="'Grup Akun'['Laba Kotor']-'Grup Akun'['Biaya Operasional']-'Grup Akun'['Beban Pengeluaran Lain']">
      <pivotArea cacheIndex="1" outline="0" fieldPosition="0">
        <references count="1">
          <reference field="6" count="1">
            <x v="8"/>
          </reference>
        </references>
      </pivotArea>
    </calculatedItem>
    <calculatedItem>
      <pivotArea cacheIndex="1" outline="0" fieldPosition="0">
        <references count="1">
          <reference field="6" count="1">
            <x v="9"/>
          </reference>
        </references>
      </pivotArea>
    </calculatedItem>
    <calculatedItem>
      <pivotArea cacheIndex="1" outline="0" fieldPosition="0">
        <references count="1">
          <reference field="6" count="1">
            <x v="1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4">
  <r>
    <s v="RekA00101"/>
    <n v="2022"/>
    <x v="0"/>
    <d v="2022-01-01T00:00:00"/>
    <s v="SALDO AWAL - REKENING BANK A"/>
    <x v="0"/>
    <x v="0"/>
    <n v="250000000"/>
    <m/>
  </r>
  <r>
    <s v="RekB00101"/>
    <n v="2022"/>
    <x v="0"/>
    <d v="2022-01-01T00:00:00"/>
    <s v="SALDO AWAL - REKENING BANK B"/>
    <x v="0"/>
    <x v="0"/>
    <n v="175000000"/>
    <m/>
  </r>
  <r>
    <s v="Cash00101"/>
    <n v="2022"/>
    <x v="0"/>
    <d v="2022-01-01T00:00:00"/>
    <s v="SALDO AWAL - CASH"/>
    <x v="0"/>
    <x v="0"/>
    <n v="85000000"/>
    <m/>
  </r>
  <r>
    <s v="RekB00102"/>
    <n v="2022"/>
    <x v="0"/>
    <d v="2022-01-02T00:00:00"/>
    <s v="PEMBELIAN STOCK BOTOL 35ML"/>
    <x v="1"/>
    <x v="1"/>
    <s v="Invoice HJ-INV/01/I/2022"/>
    <n v="17500000"/>
  </r>
  <r>
    <s v="RekB00102"/>
    <n v="2022"/>
    <x v="0"/>
    <d v="2022-01-02T00:00:00"/>
    <s v="RAWMATERIAL SABUN UTAMA"/>
    <x v="1"/>
    <x v="1"/>
    <s v="SUPbun1208 (Tokopade)"/>
    <n v="14750000"/>
  </r>
  <r>
    <s v="RekB00102"/>
    <n v="2022"/>
    <x v="0"/>
    <d v="2022-01-02T00:00:00"/>
    <s v="PENJUALAN PRODUK#20220001101"/>
    <x v="2"/>
    <x v="2"/>
    <s v="Mini Market A"/>
    <n v="46000000"/>
  </r>
  <r>
    <s v="RekB00102"/>
    <n v="2022"/>
    <x v="0"/>
    <d v="2022-01-02T00:00:00"/>
    <s v="PENJUALAN PRODUK#20220001101"/>
    <x v="3"/>
    <x v="2"/>
    <m/>
    <n v="-2300000"/>
  </r>
  <r>
    <s v="RekB00102"/>
    <n v="2022"/>
    <x v="0"/>
    <d v="2022-01-02T00:00:00"/>
    <s v="IKLANFBADSJAN"/>
    <x v="4"/>
    <x v="3"/>
    <m/>
    <n v="5000000"/>
  </r>
  <r>
    <s v="RekB00102"/>
    <n v="2022"/>
    <x v="0"/>
    <d v="2022-01-02T00:00:00"/>
    <s v="PENJUALAN PRODUK#20220001102"/>
    <x v="2"/>
    <x v="2"/>
    <s v="CV Sukses Jaya"/>
    <n v="11500000"/>
  </r>
  <r>
    <s v="Cash00103"/>
    <n v="2022"/>
    <x v="0"/>
    <d v="2022-01-02T00:00:00"/>
    <s v="ATKTOKOAAAGUNG"/>
    <x v="5"/>
    <x v="3"/>
    <s v="CA01JAN001"/>
    <n v="4750000"/>
  </r>
  <r>
    <s v="Cash00105"/>
    <n v="2022"/>
    <x v="0"/>
    <d v="2022-01-03T00:00:00"/>
    <s v="SERVICEAC CV SEGAR ASIK SIP"/>
    <x v="6"/>
    <x v="3"/>
    <s v="CA01JAN002"/>
    <n v="3200000"/>
  </r>
  <r>
    <s v="RekB00105"/>
    <n v="2022"/>
    <x v="0"/>
    <d v="2022-01-05T00:00:00"/>
    <s v="SEWA HARMONY 32B LT.32 JANUARI 2022"/>
    <x v="7"/>
    <x v="3"/>
    <s v="INV HJ-OFFICE/I/2022"/>
    <n v="30000000"/>
  </r>
  <r>
    <s v="RekB00106"/>
    <n v="2022"/>
    <x v="0"/>
    <d v="2022-01-05T00:00:00"/>
    <s v="PENJUALAN PRODUK#20220001103"/>
    <x v="2"/>
    <x v="2"/>
    <m/>
    <n v="7500000"/>
  </r>
  <r>
    <s v="Cash00107"/>
    <n v="2022"/>
    <x v="0"/>
    <d v="2022-01-06T00:00:00"/>
    <s v="PAKET KOPI,GULA,KRIMER,TEHTOKPED"/>
    <x v="8"/>
    <x v="3"/>
    <s v="CA02JAN001"/>
    <n v="525000"/>
  </r>
  <r>
    <s v="RekB00107"/>
    <n v="2022"/>
    <x v="0"/>
    <d v="2022-01-07T00:00:00"/>
    <s v="BULANANINDIAHOME"/>
    <x v="9"/>
    <x v="3"/>
    <m/>
    <n v="750000"/>
  </r>
  <r>
    <s v="Cash00107"/>
    <n v="2022"/>
    <x v="0"/>
    <d v="2022-01-07T00:00:00"/>
    <s v="ALATKEBERSIHANSHOPEE128-312"/>
    <x v="8"/>
    <x v="3"/>
    <s v="CA02JAN002"/>
    <n v="233500"/>
  </r>
  <r>
    <s v="RekB001010"/>
    <n v="2022"/>
    <x v="0"/>
    <d v="2022-01-07T00:00:00"/>
    <s v="TAGIHANPLN&amp;PDAMPUSAT-JANUARI22"/>
    <x v="10"/>
    <x v="3"/>
    <m/>
    <n v="4250000"/>
  </r>
  <r>
    <s v="Cash001010"/>
    <n v="2022"/>
    <x v="0"/>
    <d v="2022-01-10T00:00:00"/>
    <s v="PENJUALAN PRODUK#20220001104"/>
    <x v="2"/>
    <x v="2"/>
    <s v="Suryo P."/>
    <n v="1000000"/>
  </r>
  <r>
    <s v="RekB001011"/>
    <n v="2022"/>
    <x v="0"/>
    <d v="2022-01-10T00:00:00"/>
    <s v="PEMBELIAN CUTTING STICKER"/>
    <x v="1"/>
    <x v="1"/>
    <m/>
    <n v="780000"/>
  </r>
  <r>
    <s v="RekB001011"/>
    <n v="2022"/>
    <x v="0"/>
    <d v="2022-01-11T00:00:00"/>
    <s v="PEMBELIAN PACKGING PAKET"/>
    <x v="1"/>
    <x v="1"/>
    <m/>
    <n v="375000"/>
  </r>
  <r>
    <s v="RekB001012"/>
    <n v="2022"/>
    <x v="0"/>
    <d v="2022-01-11T00:00:00"/>
    <s v="PENJUALAN PRODUK#20220001105"/>
    <x v="2"/>
    <x v="2"/>
    <s v="CV Jaya Sekali"/>
    <n v="11500000"/>
  </r>
  <r>
    <s v="RekB001013"/>
    <n v="2022"/>
    <x v="0"/>
    <d v="2022-01-12T00:00:00"/>
    <s v="PENJUALAN PRODUK#20220001106"/>
    <x v="2"/>
    <x v="2"/>
    <s v="PT RUMAH SAKIT MANTAP"/>
    <n v="23100000"/>
  </r>
  <r>
    <s v="RekB001014"/>
    <n v="2022"/>
    <x v="0"/>
    <d v="2022-01-13T00:00:00"/>
    <s v="AGENSISOSMEDJAN22"/>
    <x v="4"/>
    <x v="3"/>
    <s v="INV MKT-HJ/01/I/2022"/>
    <n v="5000000"/>
  </r>
  <r>
    <s v="RekB001014"/>
    <n v="2022"/>
    <x v="0"/>
    <d v="2022-01-14T00:00:00"/>
    <s v="PENJUALAN PRODUK#20220001106"/>
    <x v="2"/>
    <x v="2"/>
    <s v="Maulana XY"/>
    <n v="3250000"/>
  </r>
  <r>
    <s v="Cash001014"/>
    <n v="2022"/>
    <x v="0"/>
    <d v="2022-01-14T00:00:00"/>
    <s v="STOCK BOTOL 35 ML"/>
    <x v="1"/>
    <x v="1"/>
    <m/>
    <n v="17500000"/>
  </r>
  <r>
    <s v="Cash001017"/>
    <n v="2022"/>
    <x v="0"/>
    <d v="2022-01-14T00:00:00"/>
    <s v="RAWMATERIAL SABUN UTAMA"/>
    <x v="1"/>
    <x v="1"/>
    <s v="SUPbun1208 (Tokopade)"/>
    <n v="14750000"/>
  </r>
  <r>
    <s v="RekB001017"/>
    <n v="2022"/>
    <x v="0"/>
    <d v="2022-01-17T00:00:00"/>
    <s v="PENJUALAN PRODUK#20220001107"/>
    <x v="2"/>
    <x v="2"/>
    <s v="Jupri"/>
    <n v="8500000"/>
  </r>
  <r>
    <s v="RekB001018"/>
    <n v="2022"/>
    <x v="0"/>
    <d v="2022-01-17T00:00:00"/>
    <s v="PENJUALAN PRODUK#20220001108"/>
    <x v="2"/>
    <x v="2"/>
    <s v="CV Yunani Kuns"/>
    <n v="11200000"/>
  </r>
  <r>
    <s v="RekB001018"/>
    <n v="2022"/>
    <x v="0"/>
    <d v="2022-01-18T00:00:00"/>
    <s v="KAIAS19283690"/>
    <x v="11"/>
    <x v="3"/>
    <m/>
    <n v="7500000"/>
  </r>
  <r>
    <s v="RekB001019"/>
    <n v="2022"/>
    <x v="0"/>
    <d v="2022-01-18T00:00:00"/>
    <s v="PENJUALAN PRODUK#20220001109"/>
    <x v="2"/>
    <x v="2"/>
    <s v="PT GRIYA BUMI CANTIK"/>
    <n v="32500000"/>
  </r>
  <r>
    <s v="RekB001019"/>
    <n v="2022"/>
    <x v="0"/>
    <d v="2022-01-19T00:00:00"/>
    <s v="PENJUALAN PRODUK#20220001109"/>
    <x v="3"/>
    <x v="2"/>
    <m/>
    <n v="-1625000"/>
  </r>
  <r>
    <s v="RekB001020"/>
    <n v="2022"/>
    <x v="0"/>
    <d v="2022-01-19T00:00:00"/>
    <s v="PENJUALAN PRODUK#20220001110"/>
    <x v="2"/>
    <x v="2"/>
    <s v="Glamour Hotel"/>
    <n v="22400000"/>
  </r>
  <r>
    <s v="RekB001020"/>
    <n v="2022"/>
    <x v="0"/>
    <d v="2022-01-20T00:00:00"/>
    <s v="PENJUALAN PRODUK#20220001110"/>
    <x v="3"/>
    <x v="2"/>
    <m/>
    <n v="-1120000"/>
  </r>
  <r>
    <s v="Cash001021"/>
    <n v="2022"/>
    <x v="0"/>
    <d v="2022-01-20T00:00:00"/>
    <s v="PEMBELIAN CUTTING STICKER"/>
    <x v="1"/>
    <x v="1"/>
    <s v="CA03JAN001"/>
    <n v="780000"/>
  </r>
  <r>
    <s v="Cash001021"/>
    <n v="2022"/>
    <x v="0"/>
    <d v="2022-01-21T00:00:00"/>
    <s v="PEMBELIAN PACKGING PAKET"/>
    <x v="1"/>
    <x v="1"/>
    <s v="CA03JAN002"/>
    <n v="375000"/>
  </r>
  <r>
    <s v="RekB001021"/>
    <n v="2022"/>
    <x v="0"/>
    <d v="2022-01-21T00:00:00"/>
    <s v="PENJUALAN PRODUK#20220001111"/>
    <x v="2"/>
    <x v="2"/>
    <s v="pt dua mata mata"/>
    <n v="42250000"/>
  </r>
  <r>
    <s v="RekB001021"/>
    <n v="2022"/>
    <x v="0"/>
    <d v="2022-01-21T00:00:00"/>
    <s v="PENJUALAN PRODUK#20220001111"/>
    <x v="3"/>
    <x v="2"/>
    <m/>
    <n v="-2112500"/>
  </r>
  <r>
    <s v="RekB001024"/>
    <n v="2022"/>
    <x v="0"/>
    <d v="2022-01-21T00:00:00"/>
    <s v="PENJUALAN PRODUK#20220001112"/>
    <x v="2"/>
    <x v="2"/>
    <s v="Sufitra"/>
    <n v="5320000"/>
  </r>
  <r>
    <s v="RekB001025"/>
    <n v="2022"/>
    <x v="0"/>
    <d v="2022-01-24T00:00:00"/>
    <s v="GAJI WIDYA 0142831928"/>
    <x v="12"/>
    <x v="3"/>
    <m/>
    <n v="15000000"/>
  </r>
  <r>
    <s v="RekB001025"/>
    <n v="2022"/>
    <x v="0"/>
    <d v="2022-01-25T00:00:00"/>
    <s v="BONUS WIDYA 0142831928"/>
    <x v="13"/>
    <x v="3"/>
    <m/>
    <n v="10000000"/>
  </r>
  <r>
    <s v="RekB001025"/>
    <n v="2022"/>
    <x v="0"/>
    <d v="2022-01-25T00:00:00"/>
    <s v="GAJI JAMAL 01428804228"/>
    <x v="12"/>
    <x v="3"/>
    <m/>
    <n v="15000000"/>
  </r>
  <r>
    <s v="RekB001025"/>
    <n v="2022"/>
    <x v="0"/>
    <d v="2022-01-25T00:00:00"/>
    <s v="BONUS JAMAL 01428804228"/>
    <x v="13"/>
    <x v="3"/>
    <m/>
    <n v="7500000"/>
  </r>
  <r>
    <s v="RekB001025"/>
    <n v="2022"/>
    <x v="0"/>
    <d v="2022-01-25T00:00:00"/>
    <s v="GAJI DIAN 01467844291"/>
    <x v="12"/>
    <x v="3"/>
    <m/>
    <n v="15000000"/>
  </r>
  <r>
    <s v="RekB001025"/>
    <n v="2022"/>
    <x v="0"/>
    <d v="2022-01-25T00:00:00"/>
    <s v="BONUS DIAN 01467844291"/>
    <x v="13"/>
    <x v="3"/>
    <m/>
    <n v="9000000"/>
  </r>
  <r>
    <s v="RekB001025"/>
    <n v="2022"/>
    <x v="0"/>
    <d v="2022-01-25T00:00:00"/>
    <s v="GAJI CAHAYA 0226983423"/>
    <x v="12"/>
    <x v="3"/>
    <m/>
    <n v="12000000"/>
  </r>
  <r>
    <s v="RekB001025"/>
    <n v="2022"/>
    <x v="0"/>
    <d v="2022-01-25T00:00:00"/>
    <s v="BONUS CAHAYA 0226983423"/>
    <x v="13"/>
    <x v="3"/>
    <m/>
    <n v="10000000"/>
  </r>
  <r>
    <s v="RekB001025"/>
    <n v="2022"/>
    <x v="0"/>
    <d v="2022-01-25T00:00:00"/>
    <s v="GAJI NUR 00812981121"/>
    <x v="12"/>
    <x v="3"/>
    <m/>
    <n v="10000000"/>
  </r>
  <r>
    <s v="RekB001025"/>
    <n v="2022"/>
    <x v="0"/>
    <d v="2022-01-25T00:00:00"/>
    <s v="BONUS NUR 00812981121"/>
    <x v="13"/>
    <x v="3"/>
    <m/>
    <n v="7000000"/>
  </r>
  <r>
    <s v="RekB001025"/>
    <n v="2022"/>
    <x v="0"/>
    <d v="2022-01-25T00:00:00"/>
    <s v="GAJI ADITYO 00828940002"/>
    <x v="12"/>
    <x v="3"/>
    <m/>
    <n v="10000000"/>
  </r>
  <r>
    <s v="RekB001025"/>
    <n v="2022"/>
    <x v="0"/>
    <d v="2022-01-25T00:00:00"/>
    <s v="BONUS ADITYO 00828940002"/>
    <x v="13"/>
    <x v="3"/>
    <m/>
    <n v="7000000"/>
  </r>
  <r>
    <s v="RekB001025"/>
    <n v="2022"/>
    <x v="0"/>
    <d v="2022-01-25T00:00:00"/>
    <s v="GAJI MEGA 014198492123"/>
    <x v="12"/>
    <x v="3"/>
    <m/>
    <n v="12000000"/>
  </r>
  <r>
    <s v="RekB001025"/>
    <n v="2022"/>
    <x v="0"/>
    <d v="2022-01-25T00:00:00"/>
    <s v="BONUS MEGA 014198492123"/>
    <x v="13"/>
    <x v="3"/>
    <m/>
    <n v="9000000"/>
  </r>
  <r>
    <s v="RekB001025"/>
    <n v="2022"/>
    <x v="0"/>
    <d v="2022-01-25T00:00:00"/>
    <s v="GAJI BUDI 01481092294"/>
    <x v="12"/>
    <x v="3"/>
    <m/>
    <n v="10000000"/>
  </r>
  <r>
    <s v="RekB001025"/>
    <n v="2022"/>
    <x v="0"/>
    <d v="2022-01-25T00:00:00"/>
    <s v="BONUS BUDI 01481092294"/>
    <x v="13"/>
    <x v="3"/>
    <m/>
    <n v="8000000"/>
  </r>
  <r>
    <s v="RekB001025"/>
    <n v="2022"/>
    <x v="0"/>
    <d v="2022-01-25T00:00:00"/>
    <s v="GAJI TIRTA 008902419420"/>
    <x v="12"/>
    <x v="3"/>
    <m/>
    <n v="10000000"/>
  </r>
  <r>
    <s v="RekB001025"/>
    <n v="2022"/>
    <x v="0"/>
    <d v="2022-01-25T00:00:00"/>
    <s v="BONUS TIRTA 008902419420"/>
    <x v="13"/>
    <x v="3"/>
    <m/>
    <n v="5000000"/>
  </r>
  <r>
    <s v="RekB001025"/>
    <n v="2022"/>
    <x v="0"/>
    <d v="2022-01-25T00:00:00"/>
    <s v="GAJI UMAR 01457732939"/>
    <x v="12"/>
    <x v="3"/>
    <m/>
    <n v="10000000"/>
  </r>
  <r>
    <s v="RekB001025"/>
    <n v="2022"/>
    <x v="0"/>
    <d v="2022-01-25T00:00:00"/>
    <s v="BONUS UMAR 01457732939"/>
    <x v="13"/>
    <x v="3"/>
    <m/>
    <n v="7000000"/>
  </r>
  <r>
    <s v="RekB001025"/>
    <n v="2022"/>
    <x v="0"/>
    <d v="2022-01-25T00:00:00"/>
    <s v="GAJI MAWAR 0144823752"/>
    <x v="12"/>
    <x v="3"/>
    <m/>
    <n v="12000000"/>
  </r>
  <r>
    <s v="RekB001025"/>
    <n v="2022"/>
    <x v="0"/>
    <d v="2022-01-25T00:00:00"/>
    <s v="BONUS MAWAR 0144823752"/>
    <x v="13"/>
    <x v="3"/>
    <m/>
    <n v="8500000"/>
  </r>
  <r>
    <s v="RekB001025"/>
    <n v="2022"/>
    <x v="0"/>
    <d v="2022-01-25T00:00:00"/>
    <s v="GAJI KRISNA 00284903274"/>
    <x v="12"/>
    <x v="3"/>
    <m/>
    <n v="10000000"/>
  </r>
  <r>
    <s v="RekB001025"/>
    <n v="2022"/>
    <x v="0"/>
    <d v="2022-01-25T00:00:00"/>
    <s v="BONUS KRISNA 00284903274"/>
    <x v="13"/>
    <x v="3"/>
    <m/>
    <n v="6000000"/>
  </r>
  <r>
    <s v="RekB001025"/>
    <n v="2022"/>
    <x v="0"/>
    <d v="2022-01-25T00:00:00"/>
    <s v="GAJI FAISAL 01492753238"/>
    <x v="12"/>
    <x v="3"/>
    <m/>
    <n v="10000000"/>
  </r>
  <r>
    <s v="RekB001025"/>
    <n v="2022"/>
    <x v="0"/>
    <d v="2022-01-25T00:00:00"/>
    <s v="BONUS FAISAL 01492753238"/>
    <x v="13"/>
    <x v="3"/>
    <m/>
    <n v="5000000"/>
  </r>
  <r>
    <s v="RekB001025"/>
    <n v="2022"/>
    <x v="0"/>
    <d v="2022-01-25T00:00:00"/>
    <s v="GAJI AMIR 01409340395"/>
    <x v="12"/>
    <x v="3"/>
    <m/>
    <n v="7000000"/>
  </r>
  <r>
    <s v="RekB001025"/>
    <n v="2022"/>
    <x v="0"/>
    <d v="2022-01-25T00:00:00"/>
    <s v="BONUS AMIR 01409340395"/>
    <x v="13"/>
    <x v="3"/>
    <m/>
    <n v="9000000"/>
  </r>
  <r>
    <s v="RekB001025"/>
    <n v="2022"/>
    <x v="0"/>
    <d v="2022-01-25T00:00:00"/>
    <s v="GAJI HARUN 00214882129"/>
    <x v="12"/>
    <x v="3"/>
    <m/>
    <n v="7000000"/>
  </r>
  <r>
    <s v="RekB001025"/>
    <n v="2022"/>
    <x v="0"/>
    <d v="2022-01-25T00:00:00"/>
    <s v="BONUS HARUN 00214882129"/>
    <x v="13"/>
    <x v="3"/>
    <m/>
    <n v="8000000"/>
  </r>
  <r>
    <s v="RekB001025"/>
    <n v="2022"/>
    <x v="0"/>
    <d v="2022-01-25T00:00:00"/>
    <s v="GAJI NIKITA 01477723129"/>
    <x v="12"/>
    <x v="3"/>
    <m/>
    <n v="7000000"/>
  </r>
  <r>
    <s v="RekB001025"/>
    <n v="2022"/>
    <x v="0"/>
    <d v="2022-01-25T00:00:00"/>
    <s v="BONUS NIKITA 01477723129"/>
    <x v="13"/>
    <x v="3"/>
    <m/>
    <n v="6000000"/>
  </r>
  <r>
    <s v="RekB001025"/>
    <n v="2022"/>
    <x v="0"/>
    <d v="2022-01-25T00:00:00"/>
    <s v="GAJI AHMAD 008211949312"/>
    <x v="12"/>
    <x v="3"/>
    <m/>
    <n v="7000000"/>
  </r>
  <r>
    <s v="RekB001025"/>
    <n v="2022"/>
    <x v="0"/>
    <d v="2022-01-25T00:00:00"/>
    <s v="BONUS AHMAD 008211949312"/>
    <x v="13"/>
    <x v="3"/>
    <m/>
    <n v="10000000"/>
  </r>
  <r>
    <s v="RekB001025"/>
    <n v="2022"/>
    <x v="0"/>
    <d v="2022-01-25T00:00:00"/>
    <s v="GAJI ANWAR 01419248123"/>
    <x v="12"/>
    <x v="3"/>
    <m/>
    <n v="7000000"/>
  </r>
  <r>
    <s v="RekB001025"/>
    <n v="2022"/>
    <x v="0"/>
    <d v="2022-01-25T00:00:00"/>
    <s v="BONUS ANWAR 01419248123"/>
    <x v="13"/>
    <x v="3"/>
    <m/>
    <n v="5000000"/>
  </r>
  <r>
    <s v="RekB001025"/>
    <n v="2022"/>
    <x v="0"/>
    <d v="2022-01-25T00:00:00"/>
    <s v="GAJI PRISKA 014093881239"/>
    <x v="12"/>
    <x v="3"/>
    <m/>
    <n v="7000000"/>
  </r>
  <r>
    <s v="RekB001025"/>
    <n v="2022"/>
    <x v="0"/>
    <d v="2022-01-25T00:00:00"/>
    <s v="BONUS PRISKA 014093881239"/>
    <x v="13"/>
    <x v="3"/>
    <m/>
    <n v="5000000"/>
  </r>
  <r>
    <s v="RekB001025"/>
    <n v="2022"/>
    <x v="0"/>
    <d v="2022-01-25T00:00:00"/>
    <s v="GAJI AUDI 002949128328"/>
    <x v="12"/>
    <x v="3"/>
    <m/>
    <n v="7000000"/>
  </r>
  <r>
    <s v="RekB001025"/>
    <n v="2022"/>
    <x v="0"/>
    <d v="2022-01-25T00:00:00"/>
    <s v="BONUS AUDI 002949128328"/>
    <x v="13"/>
    <x v="3"/>
    <m/>
    <n v="6000000"/>
  </r>
  <r>
    <s v="RekB001025"/>
    <n v="2022"/>
    <x v="0"/>
    <d v="2022-01-25T00:00:00"/>
    <s v="GAJI NIRMALA 01488124421"/>
    <x v="12"/>
    <x v="3"/>
    <m/>
    <n v="7000000"/>
  </r>
  <r>
    <s v="RekB001025"/>
    <n v="2022"/>
    <x v="0"/>
    <d v="2022-01-25T00:00:00"/>
    <s v="BONUS NIRMALA 01488124421"/>
    <x v="13"/>
    <x v="3"/>
    <m/>
    <n v="10000000"/>
  </r>
  <r>
    <s v="RekB001025"/>
    <n v="2022"/>
    <x v="0"/>
    <d v="2022-01-25T00:00:00"/>
    <s v="GAJI ILHAM 0081231847279"/>
    <x v="12"/>
    <x v="3"/>
    <m/>
    <n v="7000000"/>
  </r>
  <r>
    <s v="RekB001025"/>
    <n v="2022"/>
    <x v="0"/>
    <d v="2022-01-25T00:00:00"/>
    <s v="BONUS ILHAM 0081231847279"/>
    <x v="13"/>
    <x v="3"/>
    <m/>
    <n v="5000000"/>
  </r>
  <r>
    <s v="RekB001025"/>
    <n v="2022"/>
    <x v="0"/>
    <d v="2022-01-25T00:00:00"/>
    <s v="GAJI PUTRI 01228439823"/>
    <x v="12"/>
    <x v="3"/>
    <m/>
    <n v="7000000"/>
  </r>
  <r>
    <s v="RekB001025"/>
    <n v="2022"/>
    <x v="0"/>
    <d v="2022-01-25T00:00:00"/>
    <s v="BONUS PUTRI 01228439823"/>
    <x v="13"/>
    <x v="3"/>
    <m/>
    <n v="5000000"/>
  </r>
  <r>
    <s v="RekB001025"/>
    <n v="2022"/>
    <x v="0"/>
    <d v="2022-01-25T00:00:00"/>
    <s v="GAJI UDIN 008229849829"/>
    <x v="12"/>
    <x v="3"/>
    <m/>
    <n v="5000000"/>
  </r>
  <r>
    <s v="RekB001025"/>
    <n v="2022"/>
    <x v="0"/>
    <d v="2022-01-25T00:00:00"/>
    <s v="BONUS UDIN 008229849829"/>
    <x v="13"/>
    <x v="3"/>
    <m/>
    <n v="7000000"/>
  </r>
  <r>
    <s v="RekB001025"/>
    <n v="2022"/>
    <x v="0"/>
    <d v="2022-01-25T00:00:00"/>
    <s v="GAJI INTAN 01249242483"/>
    <x v="12"/>
    <x v="3"/>
    <m/>
    <n v="5000000"/>
  </r>
  <r>
    <s v="RekB001025"/>
    <n v="2022"/>
    <x v="0"/>
    <d v="2022-01-25T00:00:00"/>
    <s v="BONUS INTAN 01249242483"/>
    <x v="13"/>
    <x v="3"/>
    <m/>
    <n v="7000000"/>
  </r>
  <r>
    <s v="RekB001025"/>
    <n v="2022"/>
    <x v="0"/>
    <d v="2022-01-25T00:00:00"/>
    <s v="GAJI IQBAL 014948738579"/>
    <x v="12"/>
    <x v="3"/>
    <m/>
    <n v="5000000"/>
  </r>
  <r>
    <s v="RekB001025"/>
    <n v="2022"/>
    <x v="0"/>
    <d v="2022-01-25T00:00:00"/>
    <s v="BONUS IQBAL 014948738579"/>
    <x v="13"/>
    <x v="3"/>
    <m/>
    <n v="7000000"/>
  </r>
  <r>
    <s v="RekB001026"/>
    <n v="2022"/>
    <x v="0"/>
    <d v="2022-01-25T00:00:00"/>
    <s v="PEMBAYARAN PPH 21 JANUARI 2022"/>
    <x v="14"/>
    <x v="4"/>
    <m/>
    <n v="11800000"/>
  </r>
  <r>
    <s v="RekB001027"/>
    <n v="2022"/>
    <x v="0"/>
    <d v="2022-01-26T00:00:00"/>
    <s v="PEMBAYARAN PPN JANUARI 2022"/>
    <x v="15"/>
    <x v="4"/>
    <m/>
    <n v="25202000"/>
  </r>
  <r>
    <s v="Cash001028"/>
    <n v="2022"/>
    <x v="0"/>
    <d v="2022-01-27T00:00:00"/>
    <s v="PEMBELIAN CUTTING STICKER"/>
    <x v="1"/>
    <x v="1"/>
    <m/>
    <n v="224500"/>
  </r>
  <r>
    <s v="Cash001028"/>
    <n v="2022"/>
    <x v="0"/>
    <d v="2022-01-28T00:00:00"/>
    <s v="PEMBELIAN PACKGING PAKET"/>
    <x v="1"/>
    <x v="1"/>
    <m/>
    <n v="750000"/>
  </r>
  <r>
    <s v="RekB001031"/>
    <n v="2022"/>
    <x v="0"/>
    <d v="2022-01-28T00:00:00"/>
    <s v="PENJUALAN PRODUK#20220001113"/>
    <x v="2"/>
    <x v="2"/>
    <s v="Flowers Hotel"/>
    <n v="15200000"/>
  </r>
  <r>
    <s v="RekB001031"/>
    <n v="2022"/>
    <x v="0"/>
    <d v="2022-01-31T00:00:00"/>
    <s v="PENJUALAN PRODUK#20220001114"/>
    <x v="2"/>
    <x v="2"/>
    <s v="Kecamatan Syalala"/>
    <n v="2300000"/>
  </r>
  <r>
    <s v="RekA001031"/>
    <n v="2022"/>
    <x v="0"/>
    <d v="2022-01-31T00:00:00"/>
    <s v="BANK ADMIN"/>
    <x v="16"/>
    <x v="5"/>
    <m/>
    <n v="30000"/>
  </r>
  <r>
    <s v="RekB001031"/>
    <n v="2022"/>
    <x v="0"/>
    <d v="2022-01-31T00:00:00"/>
    <s v="BANK ADMIN"/>
    <x v="17"/>
    <x v="5"/>
    <m/>
    <n v="30000"/>
  </r>
  <r>
    <s v="RekB00201"/>
    <n v="2022"/>
    <x v="1"/>
    <d v="2022-01-31T00:00:00"/>
    <s v="RAWMATERIAL SABUN UTAMA"/>
    <x v="1"/>
    <x v="1"/>
    <s v="SUPbun1208 (Tokopade)"/>
    <n v="17500000"/>
  </r>
  <r>
    <s v="RekB00201"/>
    <n v="2022"/>
    <x v="1"/>
    <d v="2022-02-01T00:00:00"/>
    <s v="PENJUALAN PRODUK#20220001115"/>
    <x v="2"/>
    <x v="2"/>
    <s v="Mini Market A"/>
    <n v="76000000"/>
  </r>
  <r>
    <s v="RekB00201"/>
    <n v="2022"/>
    <x v="1"/>
    <d v="2022-02-01T00:00:00"/>
    <s v="PENJUALAN PRODUK#20220001115"/>
    <x v="3"/>
    <x v="2"/>
    <m/>
    <n v="-3800000"/>
  </r>
  <r>
    <s v="RekB00203"/>
    <n v="2022"/>
    <x v="1"/>
    <d v="2022-02-01T00:00:00"/>
    <s v="IKLANFBADSFEB"/>
    <x v="4"/>
    <x v="3"/>
    <m/>
    <n v="5000000"/>
  </r>
  <r>
    <s v="RekB00204"/>
    <n v="2022"/>
    <x v="1"/>
    <d v="2022-02-03T00:00:00"/>
    <s v="PENJUALAN PRODUK#20220001116"/>
    <x v="2"/>
    <x v="2"/>
    <s v="Villa Prabu"/>
    <n v="11500000"/>
  </r>
  <r>
    <s v="RekB00204"/>
    <n v="2022"/>
    <x v="1"/>
    <d v="2022-02-04T00:00:00"/>
    <s v="PEMBELIAN STOCK BOTOL 35ML"/>
    <x v="1"/>
    <x v="1"/>
    <m/>
    <n v="12550000"/>
  </r>
  <r>
    <s v="RekB00204"/>
    <n v="2022"/>
    <x v="1"/>
    <d v="2022-02-04T00:00:00"/>
    <s v="RAWMATERIAL SABUN UTAMA"/>
    <x v="1"/>
    <x v="1"/>
    <m/>
    <n v="19005000"/>
  </r>
  <r>
    <s v="RekB00207"/>
    <n v="2022"/>
    <x v="1"/>
    <d v="2022-02-04T00:00:00"/>
    <s v="PENJUALAN PRODUK#20220001117"/>
    <x v="2"/>
    <x v="2"/>
    <m/>
    <n v="41000000"/>
  </r>
  <r>
    <s v="RekB00207"/>
    <n v="2022"/>
    <x v="1"/>
    <d v="2022-02-07T00:00:00"/>
    <s v="PENJUALAN PRODUK#20220001117"/>
    <x v="3"/>
    <x v="2"/>
    <m/>
    <n v="-2050000"/>
  </r>
  <r>
    <s v="RekB00209"/>
    <n v="2022"/>
    <x v="1"/>
    <d v="2022-02-07T00:00:00"/>
    <s v="IKLANFBADSFEB"/>
    <x v="4"/>
    <x v="3"/>
    <m/>
    <n v="5000000"/>
  </r>
  <r>
    <s v="RekB002010"/>
    <n v="2022"/>
    <x v="1"/>
    <d v="2022-02-09T00:00:00"/>
    <s v="PENJUALAN PRODUK#20220001118"/>
    <x v="2"/>
    <x v="2"/>
    <m/>
    <n v="17250000"/>
  </r>
  <r>
    <s v="Cash002011"/>
    <n v="2022"/>
    <x v="1"/>
    <d v="2022-02-10T00:00:00"/>
    <s v="ATKTOKOAAAGUNG"/>
    <x v="5"/>
    <x v="3"/>
    <m/>
    <n v="4100000"/>
  </r>
  <r>
    <s v="Cash002011"/>
    <n v="2022"/>
    <x v="1"/>
    <d v="2022-02-11T00:00:00"/>
    <s v="SERVICEAC CV SEGAR ASIK SIP"/>
    <x v="6"/>
    <x v="3"/>
    <m/>
    <n v="3750000"/>
  </r>
  <r>
    <s v="RekB002014"/>
    <n v="2022"/>
    <x v="1"/>
    <d v="2022-02-11T00:00:00"/>
    <s v="SEWA HARMONY 32B LT.32 FEBRUARI 2022"/>
    <x v="7"/>
    <x v="3"/>
    <m/>
    <n v="30000000"/>
  </r>
  <r>
    <s v="RekB002014"/>
    <n v="2022"/>
    <x v="1"/>
    <d v="2022-02-14T00:00:00"/>
    <s v="PENJUALAN PRODUK#20220001119"/>
    <x v="2"/>
    <x v="2"/>
    <m/>
    <n v="7500000"/>
  </r>
  <r>
    <s v="Cash002015"/>
    <n v="2022"/>
    <x v="1"/>
    <d v="2022-02-14T00:00:00"/>
    <s v="PAKET KOPI,GULA,KRIMER,TEHTOKPED"/>
    <x v="8"/>
    <x v="3"/>
    <m/>
    <n v="525000"/>
  </r>
  <r>
    <s v="RekB002016"/>
    <n v="2022"/>
    <x v="1"/>
    <d v="2022-02-15T00:00:00"/>
    <s v="BULANANINDIAHOME"/>
    <x v="9"/>
    <x v="3"/>
    <m/>
    <n v="750000"/>
  </r>
  <r>
    <s v="Cash002017"/>
    <n v="2022"/>
    <x v="1"/>
    <d v="2022-02-16T00:00:00"/>
    <s v="ALATKEBERSIHANSHOPEE128-312"/>
    <x v="8"/>
    <x v="3"/>
    <m/>
    <n v="233500"/>
  </r>
  <r>
    <s v="RekB002018"/>
    <n v="2022"/>
    <x v="1"/>
    <d v="2022-02-17T00:00:00"/>
    <s v="TAGIHANPLN&amp;PDAMPUSAT-FEBRUARI22"/>
    <x v="10"/>
    <x v="3"/>
    <m/>
    <n v="4250000"/>
  </r>
  <r>
    <s v="Cash002018"/>
    <n v="2022"/>
    <x v="1"/>
    <d v="2022-02-18T00:00:00"/>
    <s v="PENJUALAN PRODUK#20220001120"/>
    <x v="2"/>
    <x v="2"/>
    <m/>
    <n v="1000000"/>
  </r>
  <r>
    <s v="RekB002018"/>
    <n v="2022"/>
    <x v="1"/>
    <d v="2022-02-18T00:00:00"/>
    <s v="PEMBELIAN CUTTING STICKER"/>
    <x v="1"/>
    <x v="1"/>
    <m/>
    <n v="780000"/>
  </r>
  <r>
    <s v="RekB002021"/>
    <n v="2022"/>
    <x v="1"/>
    <d v="2022-02-18T00:00:00"/>
    <s v="PEMBELIAN PACKGING PAKET"/>
    <x v="1"/>
    <x v="1"/>
    <m/>
    <n v="375000"/>
  </r>
  <r>
    <s v="RekB002021"/>
    <n v="2022"/>
    <x v="1"/>
    <d v="2022-02-21T00:00:00"/>
    <s v="PENJUALAN PRODUK#20220001121"/>
    <x v="2"/>
    <x v="2"/>
    <m/>
    <n v="11500000"/>
  </r>
  <r>
    <s v="RekB002021"/>
    <n v="2022"/>
    <x v="1"/>
    <d v="2022-02-21T00:00:00"/>
    <s v="PENJUALAN PRODUK#20220001122"/>
    <x v="2"/>
    <x v="2"/>
    <m/>
    <n v="42000000"/>
  </r>
  <r>
    <s v="RekB002022"/>
    <n v="2022"/>
    <x v="1"/>
    <d v="2022-02-21T00:00:00"/>
    <s v="AGENSISOSMEDFEB22"/>
    <x v="4"/>
    <x v="3"/>
    <m/>
    <n v="5000000"/>
  </r>
  <r>
    <s v="RekB002023"/>
    <n v="2022"/>
    <x v="1"/>
    <d v="2022-02-22T00:00:00"/>
    <s v="PENJUALAN PRODUK#20220001123"/>
    <x v="2"/>
    <x v="2"/>
    <m/>
    <n v="3250000"/>
  </r>
  <r>
    <s v="Cash002023"/>
    <n v="2022"/>
    <x v="1"/>
    <d v="2022-02-23T00:00:00"/>
    <s v="STOCK BOTOL 35 ML"/>
    <x v="1"/>
    <x v="1"/>
    <m/>
    <n v="17500000"/>
  </r>
  <r>
    <s v="Cash002023"/>
    <n v="2022"/>
    <x v="1"/>
    <d v="2022-02-23T00:00:00"/>
    <s v="RAWMATERIAL SABUN UTAMA"/>
    <x v="1"/>
    <x v="1"/>
    <m/>
    <n v="14750000"/>
  </r>
  <r>
    <s v="RekB002024"/>
    <n v="2022"/>
    <x v="1"/>
    <d v="2022-02-23T00:00:00"/>
    <s v="PENJUALAN PRODUK#20220001124"/>
    <x v="2"/>
    <x v="2"/>
    <m/>
    <n v="8500000"/>
  </r>
  <r>
    <s v="RekB002025"/>
    <n v="2022"/>
    <x v="1"/>
    <d v="2022-02-24T00:00:00"/>
    <s v="PENJUALAN PRODUK#20220001125"/>
    <x v="2"/>
    <x v="2"/>
    <m/>
    <n v="11200000"/>
  </r>
  <r>
    <s v="RekB002025"/>
    <n v="2022"/>
    <x v="1"/>
    <d v="2022-02-25T00:00:00"/>
    <s v="KAIAS19283690"/>
    <x v="11"/>
    <x v="3"/>
    <m/>
    <n v="7500000"/>
  </r>
  <r>
    <s v="RekB002025"/>
    <n v="2022"/>
    <x v="1"/>
    <d v="2022-02-25T00:00:00"/>
    <s v="PENJUALAN PRODUK#20220001126"/>
    <x v="2"/>
    <x v="2"/>
    <m/>
    <n v="27750000"/>
  </r>
  <r>
    <s v="RekB002025"/>
    <n v="2022"/>
    <x v="1"/>
    <d v="2022-02-25T00:00:00"/>
    <s v="PENJUALAN PRODUK#20220001126"/>
    <x v="3"/>
    <x v="2"/>
    <m/>
    <n v="-1387500"/>
  </r>
  <r>
    <s v="RekB002025"/>
    <n v="2022"/>
    <x v="1"/>
    <d v="2022-02-25T00:00:00"/>
    <s v="PENJUALAN PRODUK#20220001127"/>
    <x v="2"/>
    <x v="2"/>
    <m/>
    <n v="30150000"/>
  </r>
  <r>
    <s v="RekB002025"/>
    <n v="2022"/>
    <x v="1"/>
    <d v="2022-02-25T00:00:00"/>
    <s v="PENJUALAN PRODUK#20220001127"/>
    <x v="3"/>
    <x v="2"/>
    <m/>
    <n v="-1507500"/>
  </r>
  <r>
    <s v="Cash002025"/>
    <n v="2022"/>
    <x v="1"/>
    <d v="2022-02-25T00:00:00"/>
    <s v="PEMBELIAN CUTTING STICKER"/>
    <x v="1"/>
    <x v="1"/>
    <m/>
    <n v="780000"/>
  </r>
  <r>
    <s v="Cash002025"/>
    <n v="2022"/>
    <x v="1"/>
    <d v="2022-02-25T00:00:00"/>
    <s v="PEMBELIAN PACKGING PAKET"/>
    <x v="1"/>
    <x v="1"/>
    <m/>
    <n v="375000"/>
  </r>
  <r>
    <s v="RekB002025"/>
    <n v="2022"/>
    <x v="1"/>
    <d v="2022-02-25T00:00:00"/>
    <s v="PENJUALAN PRODUK#20220001128"/>
    <x v="2"/>
    <x v="2"/>
    <m/>
    <n v="53250000"/>
  </r>
  <r>
    <s v="RekB002025"/>
    <n v="2022"/>
    <x v="1"/>
    <d v="2022-02-25T00:00:00"/>
    <s v="PENJUALAN PRODUK#20220001128"/>
    <x v="3"/>
    <x v="2"/>
    <m/>
    <n v="-2662500"/>
  </r>
  <r>
    <s v="RekB002025"/>
    <n v="2022"/>
    <x v="1"/>
    <d v="2022-02-25T00:00:00"/>
    <s v="PENJUALAN PRODUK#20220001129"/>
    <x v="2"/>
    <x v="2"/>
    <m/>
    <n v="9425000"/>
  </r>
  <r>
    <s v="RekB002025"/>
    <n v="2022"/>
    <x v="1"/>
    <d v="2022-02-25T00:00:00"/>
    <s v="GAJI WIDYA 0142831928"/>
    <x v="12"/>
    <x v="3"/>
    <m/>
    <n v="15000000"/>
  </r>
  <r>
    <s v="RekB002025"/>
    <n v="2022"/>
    <x v="1"/>
    <d v="2022-02-25T00:00:00"/>
    <s v="BONUS WIDYA 0142831928"/>
    <x v="13"/>
    <x v="3"/>
    <m/>
    <n v="10000000"/>
  </r>
  <r>
    <s v="RekB002025"/>
    <n v="2022"/>
    <x v="1"/>
    <d v="2022-02-25T00:00:00"/>
    <s v="GAJI JAMAL 01428804228"/>
    <x v="12"/>
    <x v="3"/>
    <m/>
    <n v="15000000"/>
  </r>
  <r>
    <s v="RekB002025"/>
    <n v="2022"/>
    <x v="1"/>
    <d v="2022-02-25T00:00:00"/>
    <s v="BONUS JAMAL 01428804228"/>
    <x v="13"/>
    <x v="3"/>
    <m/>
    <n v="7500000"/>
  </r>
  <r>
    <s v="RekB002025"/>
    <n v="2022"/>
    <x v="1"/>
    <d v="2022-02-25T00:00:00"/>
    <s v="GAJI DIAN 01467844291"/>
    <x v="12"/>
    <x v="3"/>
    <m/>
    <n v="15000000"/>
  </r>
  <r>
    <s v="RekB002025"/>
    <n v="2022"/>
    <x v="1"/>
    <d v="2022-02-25T00:00:00"/>
    <s v="BONUS DIAN 01467844291"/>
    <x v="13"/>
    <x v="3"/>
    <m/>
    <n v="9000000"/>
  </r>
  <r>
    <s v="RekB002025"/>
    <n v="2022"/>
    <x v="1"/>
    <d v="2022-02-25T00:00:00"/>
    <s v="GAJI CAHAYA 0226983423"/>
    <x v="12"/>
    <x v="3"/>
    <m/>
    <n v="12000000"/>
  </r>
  <r>
    <s v="RekB002025"/>
    <n v="2022"/>
    <x v="1"/>
    <d v="2022-02-25T00:00:00"/>
    <s v="BONUS CAHAYA 0226983423"/>
    <x v="13"/>
    <x v="3"/>
    <m/>
    <n v="10000000"/>
  </r>
  <r>
    <s v="RekB002025"/>
    <n v="2022"/>
    <x v="1"/>
    <d v="2022-02-25T00:00:00"/>
    <s v="GAJI NUR 00812981121"/>
    <x v="12"/>
    <x v="3"/>
    <m/>
    <n v="10000000"/>
  </r>
  <r>
    <s v="RekB002025"/>
    <n v="2022"/>
    <x v="1"/>
    <d v="2022-02-25T00:00:00"/>
    <s v="BONUS NUR 00812981121"/>
    <x v="13"/>
    <x v="3"/>
    <m/>
    <n v="7000000"/>
  </r>
  <r>
    <s v="RekB002025"/>
    <n v="2022"/>
    <x v="1"/>
    <d v="2022-02-25T00:00:00"/>
    <s v="GAJI ADITYO 00828940002"/>
    <x v="12"/>
    <x v="3"/>
    <m/>
    <n v="10000000"/>
  </r>
  <r>
    <s v="RekB002025"/>
    <n v="2022"/>
    <x v="1"/>
    <d v="2022-02-25T00:00:00"/>
    <s v="BONUS ADITYO 00828940002"/>
    <x v="13"/>
    <x v="3"/>
    <m/>
    <n v="7000000"/>
  </r>
  <r>
    <s v="RekB002025"/>
    <n v="2022"/>
    <x v="1"/>
    <d v="2022-02-25T00:00:00"/>
    <s v="GAJI MEGA 014198492123"/>
    <x v="12"/>
    <x v="3"/>
    <m/>
    <n v="12000000"/>
  </r>
  <r>
    <s v="RekB002025"/>
    <n v="2022"/>
    <x v="1"/>
    <d v="2022-02-25T00:00:00"/>
    <s v="BONUS MEGA 014198492123"/>
    <x v="13"/>
    <x v="3"/>
    <m/>
    <n v="9000000"/>
  </r>
  <r>
    <s v="RekB002025"/>
    <n v="2022"/>
    <x v="1"/>
    <d v="2022-02-25T00:00:00"/>
    <s v="GAJI BUDI 01481092294"/>
    <x v="12"/>
    <x v="3"/>
    <m/>
    <n v="10000000"/>
  </r>
  <r>
    <s v="RekB002025"/>
    <n v="2022"/>
    <x v="1"/>
    <d v="2022-02-25T00:00:00"/>
    <s v="BONUS BUDI 01481092294"/>
    <x v="13"/>
    <x v="3"/>
    <m/>
    <n v="8000000"/>
  </r>
  <r>
    <s v="RekB002025"/>
    <n v="2022"/>
    <x v="1"/>
    <d v="2022-02-25T00:00:00"/>
    <s v="GAJI TIRTA 008902419420"/>
    <x v="12"/>
    <x v="3"/>
    <m/>
    <n v="10000000"/>
  </r>
  <r>
    <s v="RekB002025"/>
    <n v="2022"/>
    <x v="1"/>
    <d v="2022-02-25T00:00:00"/>
    <s v="BONUS TIRTA 008902419420"/>
    <x v="13"/>
    <x v="3"/>
    <m/>
    <n v="5000000"/>
  </r>
  <r>
    <s v="RekB002025"/>
    <n v="2022"/>
    <x v="1"/>
    <d v="2022-02-25T00:00:00"/>
    <s v="GAJI UMAR 01457732939"/>
    <x v="12"/>
    <x v="3"/>
    <m/>
    <n v="10000000"/>
  </r>
  <r>
    <s v="RekB002025"/>
    <n v="2022"/>
    <x v="1"/>
    <d v="2022-02-25T00:00:00"/>
    <s v="BONUS UMAR 01457732939"/>
    <x v="13"/>
    <x v="3"/>
    <m/>
    <n v="7000000"/>
  </r>
  <r>
    <s v="RekB002025"/>
    <n v="2022"/>
    <x v="1"/>
    <d v="2022-02-25T00:00:00"/>
    <s v="GAJI MAWAR 0144823752"/>
    <x v="12"/>
    <x v="3"/>
    <m/>
    <n v="12000000"/>
  </r>
  <r>
    <s v="RekB002025"/>
    <n v="2022"/>
    <x v="1"/>
    <d v="2022-02-25T00:00:00"/>
    <s v="BONUS MAWAR 0144823752"/>
    <x v="13"/>
    <x v="3"/>
    <m/>
    <n v="8500000"/>
  </r>
  <r>
    <s v="RekB002025"/>
    <n v="2022"/>
    <x v="1"/>
    <d v="2022-02-25T00:00:00"/>
    <s v="GAJI KRISNA 00284903274"/>
    <x v="12"/>
    <x v="3"/>
    <m/>
    <n v="10000000"/>
  </r>
  <r>
    <s v="RekB002025"/>
    <n v="2022"/>
    <x v="1"/>
    <d v="2022-02-25T00:00:00"/>
    <s v="BONUS KRISNA 00284903274"/>
    <x v="13"/>
    <x v="3"/>
    <m/>
    <n v="6000000"/>
  </r>
  <r>
    <s v="RekB002025"/>
    <n v="2022"/>
    <x v="1"/>
    <d v="2022-02-25T00:00:00"/>
    <s v="GAJI FAISAL 01492753238"/>
    <x v="12"/>
    <x v="3"/>
    <m/>
    <n v="10000000"/>
  </r>
  <r>
    <s v="RekB002025"/>
    <n v="2022"/>
    <x v="1"/>
    <d v="2022-02-25T00:00:00"/>
    <s v="BONUS FAISAL 01492753238"/>
    <x v="13"/>
    <x v="3"/>
    <m/>
    <n v="5000000"/>
  </r>
  <r>
    <s v="RekB002025"/>
    <n v="2022"/>
    <x v="1"/>
    <d v="2022-02-25T00:00:00"/>
    <s v="GAJI AMIR 01409340395"/>
    <x v="12"/>
    <x v="3"/>
    <m/>
    <n v="7000000"/>
  </r>
  <r>
    <s v="RekB002025"/>
    <n v="2022"/>
    <x v="1"/>
    <d v="2022-02-25T00:00:00"/>
    <s v="BONUS AMIR 01409340395"/>
    <x v="13"/>
    <x v="3"/>
    <m/>
    <n v="9000000"/>
  </r>
  <r>
    <s v="RekB002025"/>
    <n v="2022"/>
    <x v="1"/>
    <d v="2022-02-25T00:00:00"/>
    <s v="GAJI HARUN 00214882129"/>
    <x v="12"/>
    <x v="3"/>
    <m/>
    <n v="7000000"/>
  </r>
  <r>
    <s v="RekB002025"/>
    <n v="2022"/>
    <x v="1"/>
    <d v="2022-02-25T00:00:00"/>
    <s v="BONUS HARUN 00214882129"/>
    <x v="13"/>
    <x v="3"/>
    <m/>
    <n v="8000000"/>
  </r>
  <r>
    <s v="RekB002025"/>
    <n v="2022"/>
    <x v="1"/>
    <d v="2022-02-25T00:00:00"/>
    <s v="GAJI NIKITA 01477723129"/>
    <x v="12"/>
    <x v="3"/>
    <m/>
    <n v="7000000"/>
  </r>
  <r>
    <s v="RekB002025"/>
    <n v="2022"/>
    <x v="1"/>
    <d v="2022-02-25T00:00:00"/>
    <s v="BONUS NIKITA 01477723129"/>
    <x v="13"/>
    <x v="3"/>
    <m/>
    <n v="6000000"/>
  </r>
  <r>
    <s v="RekB002025"/>
    <n v="2022"/>
    <x v="1"/>
    <d v="2022-02-25T00:00:00"/>
    <s v="GAJI AHMAD 008211949312"/>
    <x v="12"/>
    <x v="3"/>
    <m/>
    <n v="7000000"/>
  </r>
  <r>
    <s v="RekB002025"/>
    <n v="2022"/>
    <x v="1"/>
    <d v="2022-02-25T00:00:00"/>
    <s v="BONUS AHMAD 008211949312"/>
    <x v="13"/>
    <x v="3"/>
    <m/>
    <n v="10000000"/>
  </r>
  <r>
    <s v="RekB002025"/>
    <n v="2022"/>
    <x v="1"/>
    <d v="2022-02-25T00:00:00"/>
    <s v="GAJI ANWAR 01419248123"/>
    <x v="12"/>
    <x v="3"/>
    <m/>
    <n v="7000000"/>
  </r>
  <r>
    <s v="RekB002025"/>
    <n v="2022"/>
    <x v="1"/>
    <d v="2022-02-25T00:00:00"/>
    <s v="BONUS ANWAR 01419248123"/>
    <x v="13"/>
    <x v="3"/>
    <m/>
    <n v="5000000"/>
  </r>
  <r>
    <s v="RekB002025"/>
    <n v="2022"/>
    <x v="1"/>
    <d v="2022-02-25T00:00:00"/>
    <s v="GAJI PRISKA 014093881239"/>
    <x v="12"/>
    <x v="3"/>
    <m/>
    <n v="7000000"/>
  </r>
  <r>
    <s v="RekB002025"/>
    <n v="2022"/>
    <x v="1"/>
    <d v="2022-02-25T00:00:00"/>
    <s v="BONUS PRISKA 014093881239"/>
    <x v="13"/>
    <x v="3"/>
    <m/>
    <n v="5000000"/>
  </r>
  <r>
    <s v="RekB002025"/>
    <n v="2022"/>
    <x v="1"/>
    <d v="2022-02-25T00:00:00"/>
    <s v="GAJI AUDI 002949128328"/>
    <x v="12"/>
    <x v="3"/>
    <m/>
    <n v="7000000"/>
  </r>
  <r>
    <s v="RekB002025"/>
    <n v="2022"/>
    <x v="1"/>
    <d v="2022-02-25T00:00:00"/>
    <s v="BONUS AUDI 002949128328"/>
    <x v="13"/>
    <x v="3"/>
    <m/>
    <n v="6000000"/>
  </r>
  <r>
    <s v="RekB002025"/>
    <n v="2022"/>
    <x v="1"/>
    <d v="2022-02-25T00:00:00"/>
    <s v="GAJI NIRMALA 01488124421"/>
    <x v="12"/>
    <x v="3"/>
    <m/>
    <n v="7000000"/>
  </r>
  <r>
    <s v="RekB002025"/>
    <n v="2022"/>
    <x v="1"/>
    <d v="2022-02-25T00:00:00"/>
    <s v="BONUS NIRMALA 01488124421"/>
    <x v="13"/>
    <x v="3"/>
    <m/>
    <n v="10000000"/>
  </r>
  <r>
    <s v="RekB002025"/>
    <n v="2022"/>
    <x v="1"/>
    <d v="2022-02-25T00:00:00"/>
    <s v="GAJI ILHAM 0081231847279"/>
    <x v="12"/>
    <x v="3"/>
    <m/>
    <n v="7000000"/>
  </r>
  <r>
    <s v="RekB002025"/>
    <n v="2022"/>
    <x v="1"/>
    <d v="2022-02-25T00:00:00"/>
    <s v="BONUS ILHAM 0081231847279"/>
    <x v="13"/>
    <x v="3"/>
    <m/>
    <n v="5000000"/>
  </r>
  <r>
    <s v="RekB002025"/>
    <n v="2022"/>
    <x v="1"/>
    <d v="2022-02-25T00:00:00"/>
    <s v="GAJI PUTRI 01228439823"/>
    <x v="12"/>
    <x v="3"/>
    <m/>
    <n v="7000000"/>
  </r>
  <r>
    <s v="RekB002025"/>
    <n v="2022"/>
    <x v="1"/>
    <d v="2022-02-25T00:00:00"/>
    <s v="BONUS PUTRI 01228439823"/>
    <x v="13"/>
    <x v="3"/>
    <m/>
    <n v="5000000"/>
  </r>
  <r>
    <s v="RekB002025"/>
    <n v="2022"/>
    <x v="1"/>
    <d v="2022-02-25T00:00:00"/>
    <s v="GAJI UDIN 008229849829"/>
    <x v="12"/>
    <x v="3"/>
    <m/>
    <n v="5000000"/>
  </r>
  <r>
    <s v="RekB002025"/>
    <n v="2022"/>
    <x v="1"/>
    <d v="2022-02-25T00:00:00"/>
    <s v="BONUS UDIN 008229849829"/>
    <x v="13"/>
    <x v="3"/>
    <m/>
    <n v="7000000"/>
  </r>
  <r>
    <s v="RekB002025"/>
    <n v="2022"/>
    <x v="1"/>
    <d v="2022-02-25T00:00:00"/>
    <s v="GAJI INTAN 01249242483"/>
    <x v="12"/>
    <x v="3"/>
    <m/>
    <n v="5000000"/>
  </r>
  <r>
    <s v="RekB002025"/>
    <n v="2022"/>
    <x v="1"/>
    <d v="2022-02-25T00:00:00"/>
    <s v="BONUS INTAN 01249242483"/>
    <x v="13"/>
    <x v="3"/>
    <m/>
    <n v="7000000"/>
  </r>
  <r>
    <s v="RekB002025"/>
    <n v="2022"/>
    <x v="1"/>
    <d v="2022-02-25T00:00:00"/>
    <s v="GAJI IQBAL 014948738579"/>
    <x v="12"/>
    <x v="3"/>
    <m/>
    <n v="5000000"/>
  </r>
  <r>
    <s v="RekB002025"/>
    <n v="2022"/>
    <x v="1"/>
    <d v="2022-02-25T00:00:00"/>
    <s v="BONUS IQBAL 014948738579"/>
    <x v="13"/>
    <x v="3"/>
    <m/>
    <n v="7000000"/>
  </r>
  <r>
    <s v="RekB002025"/>
    <n v="2022"/>
    <x v="1"/>
    <d v="2022-02-25T00:00:00"/>
    <s v="PEMBAYARAN PPH 21 FEBRUARI 2022"/>
    <x v="14"/>
    <x v="4"/>
    <m/>
    <n v="11800000"/>
  </r>
  <r>
    <s v="RekB002025"/>
    <n v="2022"/>
    <x v="1"/>
    <d v="2022-02-25T00:00:00"/>
    <s v="PEMBAYARAN PPN FEBRUARI 2022"/>
    <x v="15"/>
    <x v="4"/>
    <m/>
    <n v="25202000"/>
  </r>
  <r>
    <s v="Cash002025"/>
    <n v="2022"/>
    <x v="1"/>
    <d v="2022-02-25T00:00:00"/>
    <s v="PEMBELIAN CUTTING STICKER"/>
    <x v="1"/>
    <x v="1"/>
    <m/>
    <n v="224500"/>
  </r>
  <r>
    <s v="Cash002025"/>
    <n v="2022"/>
    <x v="1"/>
    <d v="2022-02-25T00:00:00"/>
    <s v="PEMBELIAN PACKGING PAKET"/>
    <x v="1"/>
    <x v="1"/>
    <m/>
    <n v="750000"/>
  </r>
  <r>
    <s v="RekB002025"/>
    <n v="2022"/>
    <x v="1"/>
    <d v="2022-02-25T00:00:00"/>
    <s v="PENJUALAN PRODUK#20220001128"/>
    <x v="2"/>
    <x v="2"/>
    <m/>
    <n v="37250000"/>
  </r>
  <r>
    <s v="RekB002025"/>
    <n v="2022"/>
    <x v="1"/>
    <d v="2022-02-25T00:00:00"/>
    <s v="PENJUALAN PRODUK#20220001129"/>
    <x v="2"/>
    <x v="2"/>
    <m/>
    <n v="28750000"/>
  </r>
  <r>
    <s v="RekA002028"/>
    <n v="2022"/>
    <x v="1"/>
    <d v="2022-02-25T00:00:00"/>
    <s v="BANK ADMIN"/>
    <x v="16"/>
    <x v="5"/>
    <m/>
    <n v="30000"/>
  </r>
  <r>
    <s v="RekB002028"/>
    <n v="2022"/>
    <x v="1"/>
    <d v="2022-02-28T00:00:00"/>
    <s v="BANK ADMIN"/>
    <x v="17"/>
    <x v="5"/>
    <m/>
    <n v="30000"/>
  </r>
  <r>
    <s v="RekB00302"/>
    <n v="2022"/>
    <x v="2"/>
    <d v="2022-02-28T00:00:00"/>
    <s v="Inde"/>
    <x v="1"/>
    <x v="1"/>
    <m/>
    <n v="17500000"/>
  </r>
  <r>
    <s v="RekB00302"/>
    <n v="2022"/>
    <x v="2"/>
    <d v="2022-03-02T00:00:00"/>
    <s v="PENJUALAN PRODUK#20220001130"/>
    <x v="2"/>
    <x v="2"/>
    <m/>
    <n v="85150750"/>
  </r>
  <r>
    <s v="RekB00303"/>
    <n v="2022"/>
    <x v="2"/>
    <d v="2022-03-02T00:00:00"/>
    <s v="PENJUALAN PRODUK#20220001130"/>
    <x v="3"/>
    <x v="2"/>
    <m/>
    <n v="-4257537.5"/>
  </r>
  <r>
    <s v="RekB00303"/>
    <n v="2022"/>
    <x v="2"/>
    <d v="2022-03-03T00:00:00"/>
    <s v="IKLANFBADSMAR"/>
    <x v="4"/>
    <x v="3"/>
    <m/>
    <n v="5000000"/>
  </r>
  <r>
    <s v="RekB00303"/>
    <n v="2022"/>
    <x v="2"/>
    <d v="2022-03-03T00:00:00"/>
    <s v="PENJUALAN PRODUK#20220001131"/>
    <x v="2"/>
    <x v="2"/>
    <m/>
    <n v="18500000"/>
  </r>
  <r>
    <s v="RekB00305"/>
    <n v="2022"/>
    <x v="2"/>
    <d v="2022-03-03T00:00:00"/>
    <s v="PEMBELIAN STOCK BOTOL 35ML"/>
    <x v="1"/>
    <x v="1"/>
    <m/>
    <n v="4500000"/>
  </r>
  <r>
    <s v="RekB00305"/>
    <n v="2022"/>
    <x v="2"/>
    <d v="2022-03-05T00:00:00"/>
    <s v="RAWMATERIAL SABUN UTAMA"/>
    <x v="1"/>
    <x v="1"/>
    <m/>
    <n v="19005000"/>
  </r>
  <r>
    <s v="RekB00306"/>
    <n v="2022"/>
    <x v="2"/>
    <d v="2022-03-05T00:00:00"/>
    <s v="PENJUALAN PRODUK#20220001132"/>
    <x v="2"/>
    <x v="2"/>
    <m/>
    <n v="41000000"/>
  </r>
  <r>
    <s v="RekB00306"/>
    <n v="2022"/>
    <x v="2"/>
    <d v="2022-03-06T00:00:00"/>
    <s v="PENJUALAN PRODUK#20220001132"/>
    <x v="3"/>
    <x v="2"/>
    <m/>
    <n v="-2050000"/>
  </r>
  <r>
    <s v="RekB00306"/>
    <n v="2022"/>
    <x v="2"/>
    <d v="2022-03-06T00:00:00"/>
    <s v="IKLANFBADSMAR"/>
    <x v="4"/>
    <x v="3"/>
    <m/>
    <n v="5000000"/>
  </r>
  <r>
    <s v="RekB00307"/>
    <n v="2022"/>
    <x v="2"/>
    <d v="2022-03-06T00:00:00"/>
    <s v="PENJUALAN PRODUK#20220001133"/>
    <x v="2"/>
    <x v="2"/>
    <m/>
    <n v="17250000"/>
  </r>
  <r>
    <s v="Cash00307"/>
    <n v="2022"/>
    <x v="2"/>
    <d v="2022-03-07T00:00:00"/>
    <s v="ATKTOKOAAAGUNG"/>
    <x v="5"/>
    <x v="3"/>
    <m/>
    <n v="4100000"/>
  </r>
  <r>
    <s v="Cash00307"/>
    <n v="2022"/>
    <x v="2"/>
    <d v="2022-03-07T00:00:00"/>
    <s v="SERVICEAC CV SEGAR ASIK SIP"/>
    <x v="6"/>
    <x v="3"/>
    <m/>
    <n v="3750000"/>
  </r>
  <r>
    <s v="RekB003010"/>
    <n v="2022"/>
    <x v="2"/>
    <d v="2022-03-07T00:00:00"/>
    <s v="SEWA HARMONY 32B LT.32 FEBRUARI 2022"/>
    <x v="7"/>
    <x v="3"/>
    <m/>
    <n v="30000000"/>
  </r>
  <r>
    <s v="RekB003010"/>
    <n v="2022"/>
    <x v="2"/>
    <d v="2022-03-10T00:00:00"/>
    <s v="PENJUALAN PRODUK#20220001134"/>
    <x v="2"/>
    <x v="2"/>
    <m/>
    <n v="7500000"/>
  </r>
  <r>
    <s v="Cash003012"/>
    <n v="2022"/>
    <x v="2"/>
    <d v="2022-03-10T00:00:00"/>
    <s v="PAKET KOPI,GULA,KRIMER,TEHTOKPED"/>
    <x v="8"/>
    <x v="3"/>
    <m/>
    <n v="275000"/>
  </r>
  <r>
    <s v="RekB003012"/>
    <n v="2022"/>
    <x v="2"/>
    <d v="2022-03-12T00:00:00"/>
    <s v="BULANANINDIAHOME"/>
    <x v="9"/>
    <x v="3"/>
    <m/>
    <n v="750000"/>
  </r>
  <r>
    <s v="Cash003012"/>
    <n v="2022"/>
    <x v="2"/>
    <d v="2022-03-12T00:00:00"/>
    <s v="ALATKEBERSIHANSHOPEE128-312"/>
    <x v="8"/>
    <x v="3"/>
    <m/>
    <n v="233500"/>
  </r>
  <r>
    <s v="RekB003012"/>
    <n v="2022"/>
    <x v="2"/>
    <d v="2022-03-12T00:00:00"/>
    <s v="TAGIHANPLN&amp;PDAMPUSAT-MARET22"/>
    <x v="10"/>
    <x v="3"/>
    <m/>
    <n v="3995000"/>
  </r>
  <r>
    <s v="Cash003012"/>
    <n v="2022"/>
    <x v="2"/>
    <d v="2022-03-12T00:00:00"/>
    <s v="PENJUALAN PRODUK#20220001135"/>
    <x v="2"/>
    <x v="2"/>
    <m/>
    <n v="1000000"/>
  </r>
  <r>
    <s v="RekB003013"/>
    <n v="2022"/>
    <x v="2"/>
    <d v="2022-03-12T00:00:00"/>
    <s v="PEMBELIAN CUTTING STICKER"/>
    <x v="1"/>
    <x v="1"/>
    <m/>
    <n v="780000"/>
  </r>
  <r>
    <s v="RekB003015"/>
    <n v="2022"/>
    <x v="2"/>
    <d v="2022-03-13T00:00:00"/>
    <s v="PEMBELIAN PACKGING PAKET"/>
    <x v="1"/>
    <x v="1"/>
    <m/>
    <n v="375000"/>
  </r>
  <r>
    <s v="RekB003015"/>
    <n v="2022"/>
    <x v="2"/>
    <d v="2022-03-15T00:00:00"/>
    <s v="PENJUALAN PRODUK#20220001136"/>
    <x v="2"/>
    <x v="2"/>
    <m/>
    <n v="11500000"/>
  </r>
  <r>
    <s v="RekB003018"/>
    <n v="2022"/>
    <x v="2"/>
    <d v="2022-03-15T00:00:00"/>
    <s v="PENJUALAN PRODUK#20220001137"/>
    <x v="2"/>
    <x v="2"/>
    <m/>
    <n v="42000000"/>
  </r>
  <r>
    <s v="RekB003018"/>
    <n v="2022"/>
    <x v="2"/>
    <d v="2022-03-18T00:00:00"/>
    <s v="AGENSISOSMEDMAR22"/>
    <x v="4"/>
    <x v="3"/>
    <m/>
    <n v="5000000"/>
  </r>
  <r>
    <s v="RekB003018"/>
    <n v="2022"/>
    <x v="2"/>
    <d v="2022-03-18T00:00:00"/>
    <s v="PENJUALAN PRODUK#20220001138"/>
    <x v="2"/>
    <x v="2"/>
    <m/>
    <n v="3250000"/>
  </r>
  <r>
    <s v="Cash003018"/>
    <n v="2022"/>
    <x v="2"/>
    <d v="2022-03-18T00:00:00"/>
    <s v="STOCK BOTOL 35 ML"/>
    <x v="1"/>
    <x v="1"/>
    <m/>
    <n v="17500000"/>
  </r>
  <r>
    <s v="Cash003018"/>
    <n v="2022"/>
    <x v="2"/>
    <d v="2022-03-18T00:00:00"/>
    <s v="RAWMATERIAL SABUN UTAMA"/>
    <x v="1"/>
    <x v="1"/>
    <m/>
    <n v="14750000"/>
  </r>
  <r>
    <s v="RekB003020"/>
    <n v="2022"/>
    <x v="2"/>
    <d v="2022-03-18T00:00:00"/>
    <s v="PENJUALAN PRODUK#20220001139"/>
    <x v="2"/>
    <x v="2"/>
    <m/>
    <n v="9250500"/>
  </r>
  <r>
    <s v="RekB003021"/>
    <n v="2022"/>
    <x v="2"/>
    <d v="2022-03-20T00:00:00"/>
    <s v="PENJUALAN PRODUK#20220001140"/>
    <x v="2"/>
    <x v="2"/>
    <m/>
    <n v="17250000"/>
  </r>
  <r>
    <s v="RekB003021"/>
    <n v="2022"/>
    <x v="2"/>
    <d v="2022-03-21T00:00:00"/>
    <s v="KAIAS19283690"/>
    <x v="11"/>
    <x v="3"/>
    <m/>
    <n v="7500000"/>
  </r>
  <r>
    <s v="RekB003022"/>
    <n v="2022"/>
    <x v="2"/>
    <d v="2022-03-21T00:00:00"/>
    <s v="PENJUALAN PRODUK#20220001141"/>
    <x v="2"/>
    <x v="2"/>
    <m/>
    <n v="27750000"/>
  </r>
  <r>
    <s v="RekB003022"/>
    <n v="2022"/>
    <x v="2"/>
    <d v="2022-03-22T00:00:00"/>
    <s v="PENJUALAN PRODUK#20220001141"/>
    <x v="3"/>
    <x v="2"/>
    <m/>
    <n v="-1987500"/>
  </r>
  <r>
    <s v="RekB003022"/>
    <n v="2022"/>
    <x v="2"/>
    <d v="2022-03-22T00:00:00"/>
    <s v="PENJUALAN PRODUK#20220001142"/>
    <x v="2"/>
    <x v="2"/>
    <m/>
    <n v="47000500"/>
  </r>
  <r>
    <s v="RekB003022"/>
    <n v="2022"/>
    <x v="2"/>
    <d v="2022-03-22T00:00:00"/>
    <s v="PENJUALAN PRODUK#20220001142"/>
    <x v="3"/>
    <x v="2"/>
    <m/>
    <n v="-2350025"/>
  </r>
  <r>
    <s v="Cash003023"/>
    <n v="2022"/>
    <x v="2"/>
    <d v="2022-03-22T00:00:00"/>
    <s v="PEMBELIAN CUTTING STICKER"/>
    <x v="1"/>
    <x v="1"/>
    <m/>
    <n v="780000"/>
  </r>
  <r>
    <s v="Cash003023"/>
    <n v="2022"/>
    <x v="2"/>
    <d v="2022-03-23T00:00:00"/>
    <s v="PEMBELIAN PACKGING PAKET"/>
    <x v="1"/>
    <x v="1"/>
    <m/>
    <n v="375000"/>
  </r>
  <r>
    <s v="RekB003023"/>
    <n v="2022"/>
    <x v="2"/>
    <d v="2022-03-23T00:00:00"/>
    <s v="PENJUALAN PRODUK#20220001143"/>
    <x v="2"/>
    <x v="2"/>
    <m/>
    <n v="37778000"/>
  </r>
  <r>
    <s v="RekB003023"/>
    <n v="2022"/>
    <x v="2"/>
    <d v="2022-03-23T00:00:00"/>
    <s v="PENJUALAN PRODUK#20220001143"/>
    <x v="3"/>
    <x v="2"/>
    <m/>
    <n v="-1888900"/>
  </r>
  <r>
    <s v="RekB003024"/>
    <n v="2022"/>
    <x v="2"/>
    <d v="2022-03-23T00:00:00"/>
    <s v="PENJUALAN PRODUK#20220001144"/>
    <x v="2"/>
    <x v="2"/>
    <m/>
    <n v="9425000"/>
  </r>
  <r>
    <s v="RekB003025"/>
    <n v="2022"/>
    <x v="2"/>
    <d v="2022-03-24T00:00:00"/>
    <s v="GAJI WIDYA 0142831928"/>
    <x v="12"/>
    <x v="3"/>
    <m/>
    <n v="15000000"/>
  </r>
  <r>
    <s v="RekB003025"/>
    <n v="2022"/>
    <x v="2"/>
    <d v="2022-03-25T00:00:00"/>
    <s v="BONUS WIDYA 0142831928"/>
    <x v="13"/>
    <x v="3"/>
    <m/>
    <n v="10000000"/>
  </r>
  <r>
    <s v="RekB003025"/>
    <n v="2022"/>
    <x v="2"/>
    <d v="2022-03-25T00:00:00"/>
    <s v="GAJI JAMAL 01428804228"/>
    <x v="12"/>
    <x v="3"/>
    <m/>
    <n v="15000000"/>
  </r>
  <r>
    <s v="RekB003025"/>
    <n v="2022"/>
    <x v="2"/>
    <d v="2022-03-25T00:00:00"/>
    <s v="BONUS JAMAL 01428804228"/>
    <x v="13"/>
    <x v="3"/>
    <m/>
    <n v="7500000"/>
  </r>
  <r>
    <s v="RekB003025"/>
    <n v="2022"/>
    <x v="2"/>
    <d v="2022-03-25T00:00:00"/>
    <s v="GAJI DIAN 01467844291"/>
    <x v="12"/>
    <x v="3"/>
    <m/>
    <n v="15000000"/>
  </r>
  <r>
    <s v="RekB003025"/>
    <n v="2022"/>
    <x v="2"/>
    <d v="2022-03-25T00:00:00"/>
    <s v="BONUS DIAN 01467844291"/>
    <x v="13"/>
    <x v="3"/>
    <m/>
    <n v="9000000"/>
  </r>
  <r>
    <s v="RekB003025"/>
    <n v="2022"/>
    <x v="2"/>
    <d v="2022-03-25T00:00:00"/>
    <s v="GAJI CAHAYA 0226983423"/>
    <x v="12"/>
    <x v="3"/>
    <m/>
    <n v="12000000"/>
  </r>
  <r>
    <s v="RekB003025"/>
    <n v="2022"/>
    <x v="2"/>
    <d v="2022-03-25T00:00:00"/>
    <s v="BONUS CAHAYA 0226983423"/>
    <x v="13"/>
    <x v="3"/>
    <m/>
    <n v="10000000"/>
  </r>
  <r>
    <s v="RekB003025"/>
    <n v="2022"/>
    <x v="2"/>
    <d v="2022-03-25T00:00:00"/>
    <s v="GAJI NUR 00812981121"/>
    <x v="12"/>
    <x v="3"/>
    <m/>
    <n v="10000000"/>
  </r>
  <r>
    <s v="RekB003025"/>
    <n v="2022"/>
    <x v="2"/>
    <d v="2022-03-25T00:00:00"/>
    <s v="BONUS NUR 00812981121"/>
    <x v="13"/>
    <x v="3"/>
    <m/>
    <n v="7000000"/>
  </r>
  <r>
    <s v="RekB003025"/>
    <n v="2022"/>
    <x v="2"/>
    <d v="2022-03-25T00:00:00"/>
    <s v="GAJI ADITYO 00828940002"/>
    <x v="12"/>
    <x v="3"/>
    <m/>
    <n v="10000000"/>
  </r>
  <r>
    <s v="RekB003025"/>
    <n v="2022"/>
    <x v="2"/>
    <d v="2022-03-25T00:00:00"/>
    <s v="BONUS ADITYO 00828940002"/>
    <x v="13"/>
    <x v="3"/>
    <m/>
    <n v="7000000"/>
  </r>
  <r>
    <s v="RekB003025"/>
    <n v="2022"/>
    <x v="2"/>
    <d v="2022-03-25T00:00:00"/>
    <s v="GAJI MEGA 014198492123"/>
    <x v="12"/>
    <x v="3"/>
    <m/>
    <n v="12000000"/>
  </r>
  <r>
    <s v="RekB003025"/>
    <n v="2022"/>
    <x v="2"/>
    <d v="2022-03-25T00:00:00"/>
    <s v="BONUS MEGA 014198492123"/>
    <x v="13"/>
    <x v="3"/>
    <m/>
    <n v="9000000"/>
  </r>
  <r>
    <s v="RekB003025"/>
    <n v="2022"/>
    <x v="2"/>
    <d v="2022-03-25T00:00:00"/>
    <s v="GAJI BUDI 01481092294"/>
    <x v="12"/>
    <x v="3"/>
    <m/>
    <n v="10000000"/>
  </r>
  <r>
    <s v="RekB003025"/>
    <n v="2022"/>
    <x v="2"/>
    <d v="2022-03-25T00:00:00"/>
    <s v="BONUS BUDI 01481092294"/>
    <x v="13"/>
    <x v="3"/>
    <m/>
    <n v="8000000"/>
  </r>
  <r>
    <s v="RekB003025"/>
    <n v="2022"/>
    <x v="2"/>
    <d v="2022-03-25T00:00:00"/>
    <s v="GAJI TIRTA 008902419420"/>
    <x v="12"/>
    <x v="3"/>
    <m/>
    <n v="10000000"/>
  </r>
  <r>
    <s v="RekB003025"/>
    <n v="2022"/>
    <x v="2"/>
    <d v="2022-03-25T00:00:00"/>
    <s v="BONUS TIRTA 008902419420"/>
    <x v="13"/>
    <x v="3"/>
    <m/>
    <n v="5000000"/>
  </r>
  <r>
    <s v="RekB003025"/>
    <n v="2022"/>
    <x v="2"/>
    <d v="2022-03-25T00:00:00"/>
    <s v="GAJI UMAR 01457732939"/>
    <x v="12"/>
    <x v="3"/>
    <m/>
    <n v="10000000"/>
  </r>
  <r>
    <s v="RekB003025"/>
    <n v="2022"/>
    <x v="2"/>
    <d v="2022-03-25T00:00:00"/>
    <s v="BONUS UMAR 01457732939"/>
    <x v="13"/>
    <x v="3"/>
    <m/>
    <n v="7000000"/>
  </r>
  <r>
    <s v="RekB003025"/>
    <n v="2022"/>
    <x v="2"/>
    <d v="2022-03-25T00:00:00"/>
    <s v="GAJI MAWAR 0144823752"/>
    <x v="12"/>
    <x v="3"/>
    <m/>
    <n v="12000000"/>
  </r>
  <r>
    <s v="RekB003025"/>
    <n v="2022"/>
    <x v="2"/>
    <d v="2022-03-25T00:00:00"/>
    <s v="BONUS MAWAR 0144823752"/>
    <x v="13"/>
    <x v="3"/>
    <m/>
    <n v="8500000"/>
  </r>
  <r>
    <s v="RekB003025"/>
    <n v="2022"/>
    <x v="2"/>
    <d v="2022-03-25T00:00:00"/>
    <s v="GAJI KRISNA 00284903274"/>
    <x v="12"/>
    <x v="3"/>
    <m/>
    <n v="10000000"/>
  </r>
  <r>
    <s v="RekB003025"/>
    <n v="2022"/>
    <x v="2"/>
    <d v="2022-03-25T00:00:00"/>
    <s v="BONUS KRISNA 00284903274"/>
    <x v="13"/>
    <x v="3"/>
    <m/>
    <n v="6000000"/>
  </r>
  <r>
    <s v="RekB003025"/>
    <n v="2022"/>
    <x v="2"/>
    <d v="2022-03-25T00:00:00"/>
    <s v="GAJI FAISAL 01492753238"/>
    <x v="12"/>
    <x v="3"/>
    <m/>
    <n v="10000000"/>
  </r>
  <r>
    <s v="RekB003025"/>
    <n v="2022"/>
    <x v="2"/>
    <d v="2022-03-25T00:00:00"/>
    <s v="BONUS FAISAL 01492753238"/>
    <x v="13"/>
    <x v="3"/>
    <m/>
    <n v="5000000"/>
  </r>
  <r>
    <s v="RekB003025"/>
    <n v="2022"/>
    <x v="2"/>
    <d v="2022-03-25T00:00:00"/>
    <s v="GAJI AMIR 01409340395"/>
    <x v="12"/>
    <x v="3"/>
    <m/>
    <n v="7000000"/>
  </r>
  <r>
    <s v="RekB003025"/>
    <n v="2022"/>
    <x v="2"/>
    <d v="2022-03-25T00:00:00"/>
    <s v="BONUS AMIR 01409340395"/>
    <x v="13"/>
    <x v="3"/>
    <m/>
    <n v="9000000"/>
  </r>
  <r>
    <s v="RekB003025"/>
    <n v="2022"/>
    <x v="2"/>
    <d v="2022-03-25T00:00:00"/>
    <s v="GAJI HARUN 00214882129"/>
    <x v="12"/>
    <x v="3"/>
    <m/>
    <n v="7000000"/>
  </r>
  <r>
    <s v="RekB003025"/>
    <n v="2022"/>
    <x v="2"/>
    <d v="2022-03-25T00:00:00"/>
    <s v="BONUS HARUN 00214882129"/>
    <x v="13"/>
    <x v="3"/>
    <m/>
    <n v="8000000"/>
  </r>
  <r>
    <s v="RekB003025"/>
    <n v="2022"/>
    <x v="2"/>
    <d v="2022-03-25T00:00:00"/>
    <s v="GAJI NIKITA 01477723129"/>
    <x v="12"/>
    <x v="3"/>
    <m/>
    <n v="7000000"/>
  </r>
  <r>
    <s v="RekB003025"/>
    <n v="2022"/>
    <x v="2"/>
    <d v="2022-03-25T00:00:00"/>
    <s v="BONUS NIKITA 01477723129"/>
    <x v="13"/>
    <x v="3"/>
    <m/>
    <n v="6000000"/>
  </r>
  <r>
    <s v="RekB003025"/>
    <n v="2022"/>
    <x v="2"/>
    <d v="2022-03-25T00:00:00"/>
    <s v="GAJI AHMAD 008211949312"/>
    <x v="12"/>
    <x v="3"/>
    <m/>
    <n v="7000000"/>
  </r>
  <r>
    <s v="RekB003025"/>
    <n v="2022"/>
    <x v="2"/>
    <d v="2022-03-25T00:00:00"/>
    <s v="BONUS AHMAD 008211949312"/>
    <x v="13"/>
    <x v="3"/>
    <m/>
    <n v="10000000"/>
  </r>
  <r>
    <s v="RekB003025"/>
    <n v="2022"/>
    <x v="2"/>
    <d v="2022-03-25T00:00:00"/>
    <s v="GAJI ANWAR 01419248123"/>
    <x v="12"/>
    <x v="3"/>
    <m/>
    <n v="7000000"/>
  </r>
  <r>
    <s v="RekB003025"/>
    <n v="2022"/>
    <x v="2"/>
    <d v="2022-03-25T00:00:00"/>
    <s v="BONUS ANWAR 01419248123"/>
    <x v="13"/>
    <x v="3"/>
    <m/>
    <n v="5000000"/>
  </r>
  <r>
    <s v="RekB003025"/>
    <n v="2022"/>
    <x v="2"/>
    <d v="2022-03-25T00:00:00"/>
    <s v="GAJI PRISKA 014093881239"/>
    <x v="12"/>
    <x v="3"/>
    <m/>
    <n v="7000000"/>
  </r>
  <r>
    <s v="RekB003025"/>
    <n v="2022"/>
    <x v="2"/>
    <d v="2022-03-25T00:00:00"/>
    <s v="BONUS PRISKA 014093881239"/>
    <x v="13"/>
    <x v="3"/>
    <m/>
    <n v="5000000"/>
  </r>
  <r>
    <s v="RekB003025"/>
    <n v="2022"/>
    <x v="2"/>
    <d v="2022-03-25T00:00:00"/>
    <s v="GAJI AUDI 002949128328"/>
    <x v="12"/>
    <x v="3"/>
    <m/>
    <n v="7000000"/>
  </r>
  <r>
    <s v="RekB003025"/>
    <n v="2022"/>
    <x v="2"/>
    <d v="2022-03-25T00:00:00"/>
    <s v="BONUS AUDI 002949128328"/>
    <x v="13"/>
    <x v="3"/>
    <m/>
    <n v="6000000"/>
  </r>
  <r>
    <s v="RekB003025"/>
    <n v="2022"/>
    <x v="2"/>
    <d v="2022-03-25T00:00:00"/>
    <s v="GAJI NIRMALA 01488124421"/>
    <x v="12"/>
    <x v="3"/>
    <m/>
    <n v="7000000"/>
  </r>
  <r>
    <s v="RekB003025"/>
    <n v="2022"/>
    <x v="2"/>
    <d v="2022-03-25T00:00:00"/>
    <s v="BONUS NIRMALA 01488124421"/>
    <x v="13"/>
    <x v="3"/>
    <m/>
    <n v="10000000"/>
  </r>
  <r>
    <s v="RekB003025"/>
    <n v="2022"/>
    <x v="2"/>
    <d v="2022-03-25T00:00:00"/>
    <s v="GAJI ILHAM 0081231847279"/>
    <x v="12"/>
    <x v="3"/>
    <m/>
    <n v="7000000"/>
  </r>
  <r>
    <s v="RekB003025"/>
    <n v="2022"/>
    <x v="2"/>
    <d v="2022-03-25T00:00:00"/>
    <s v="BONUS ILHAM 0081231847279"/>
    <x v="13"/>
    <x v="3"/>
    <m/>
    <n v="5000000"/>
  </r>
  <r>
    <s v="RekB003025"/>
    <n v="2022"/>
    <x v="2"/>
    <d v="2022-03-25T00:00:00"/>
    <s v="GAJI PUTRI 01228439823"/>
    <x v="12"/>
    <x v="3"/>
    <m/>
    <n v="7000000"/>
  </r>
  <r>
    <s v="RekB003025"/>
    <n v="2022"/>
    <x v="2"/>
    <d v="2022-03-25T00:00:00"/>
    <s v="BONUS PUTRI 01228439823"/>
    <x v="13"/>
    <x v="3"/>
    <m/>
    <n v="5000000"/>
  </r>
  <r>
    <s v="RekB003025"/>
    <n v="2022"/>
    <x v="2"/>
    <d v="2022-03-25T00:00:00"/>
    <s v="GAJI UDIN 008229849829"/>
    <x v="12"/>
    <x v="3"/>
    <m/>
    <n v="5000000"/>
  </r>
  <r>
    <s v="RekB003025"/>
    <n v="2022"/>
    <x v="2"/>
    <d v="2022-03-25T00:00:00"/>
    <s v="BONUS UDIN 008229849829"/>
    <x v="13"/>
    <x v="3"/>
    <m/>
    <n v="7000000"/>
  </r>
  <r>
    <s v="RekB003025"/>
    <n v="2022"/>
    <x v="2"/>
    <d v="2022-03-25T00:00:00"/>
    <s v="GAJI INTAN 01249242483"/>
    <x v="12"/>
    <x v="3"/>
    <m/>
    <n v="5000000"/>
  </r>
  <r>
    <s v="RekB003025"/>
    <n v="2022"/>
    <x v="2"/>
    <d v="2022-03-25T00:00:00"/>
    <s v="BONUS INTAN 01249242483"/>
    <x v="13"/>
    <x v="3"/>
    <m/>
    <n v="7000000"/>
  </r>
  <r>
    <s v="RekB003025"/>
    <n v="2022"/>
    <x v="2"/>
    <d v="2022-03-25T00:00:00"/>
    <s v="GAJI IQBAL 014948738579"/>
    <x v="12"/>
    <x v="3"/>
    <m/>
    <n v="5000000"/>
  </r>
  <r>
    <s v="RekB003025"/>
    <n v="2022"/>
    <x v="2"/>
    <d v="2022-03-25T00:00:00"/>
    <s v="BONUS IQBAL 014948738579"/>
    <x v="13"/>
    <x v="3"/>
    <m/>
    <n v="7000000"/>
  </r>
  <r>
    <s v="RekB003026"/>
    <n v="2022"/>
    <x v="2"/>
    <d v="2022-03-25T00:00:00"/>
    <s v="PEMBAYARAN PPH 21 FEBRUARI 2022"/>
    <x v="14"/>
    <x v="4"/>
    <m/>
    <n v="11800000"/>
  </r>
  <r>
    <s v="RekB003027"/>
    <n v="2022"/>
    <x v="2"/>
    <d v="2022-03-26T00:00:00"/>
    <s v="PEMBAYARAN PPN FEBRUARI 2022"/>
    <x v="15"/>
    <x v="4"/>
    <m/>
    <n v="25202000"/>
  </r>
  <r>
    <s v="Cash003028"/>
    <n v="2022"/>
    <x v="2"/>
    <d v="2022-03-27T00:00:00"/>
    <s v="PEMBELIAN CUTTING STICKER"/>
    <x v="1"/>
    <x v="1"/>
    <m/>
    <n v="224500"/>
  </r>
  <r>
    <s v="Cash003029"/>
    <n v="2022"/>
    <x v="2"/>
    <d v="2022-03-28T00:00:00"/>
    <s v="PEMBELIAN PACKGING PAKET"/>
    <x v="1"/>
    <x v="1"/>
    <m/>
    <n v="750000"/>
  </r>
  <r>
    <s v="RekB003030"/>
    <n v="2022"/>
    <x v="2"/>
    <d v="2022-03-29T00:00:00"/>
    <s v="PENJUALAN PRODUK#20220001128"/>
    <x v="2"/>
    <x v="2"/>
    <m/>
    <n v="18550000"/>
  </r>
  <r>
    <s v="RekB003031"/>
    <n v="2022"/>
    <x v="2"/>
    <d v="2022-03-30T00:00:00"/>
    <s v="PENJUALAN PRODUK#20220001129"/>
    <x v="2"/>
    <x v="2"/>
    <m/>
    <n v="7500000"/>
  </r>
  <r>
    <s v="RekA003031"/>
    <n v="2022"/>
    <x v="2"/>
    <d v="2022-03-31T00:00:00"/>
    <s v="BANK ADMIN"/>
    <x v="16"/>
    <x v="5"/>
    <m/>
    <n v="30000"/>
  </r>
  <r>
    <s v="RekB003031"/>
    <n v="2022"/>
    <x v="2"/>
    <d v="2022-03-31T00:00:00"/>
    <s v="BANK ADMIN"/>
    <x v="17"/>
    <x v="5"/>
    <m/>
    <n v="30000"/>
  </r>
  <r>
    <s v="RekB00404"/>
    <n v="2022"/>
    <x v="3"/>
    <d v="2022-04-04T00:00:00"/>
    <s v="PEMBELIAN STOCK BOTOL 35ML"/>
    <x v="1"/>
    <x v="1"/>
    <m/>
    <n v="17500000"/>
  </r>
  <r>
    <s v="RekB00404"/>
    <n v="2022"/>
    <x v="3"/>
    <d v="2022-04-04T00:00:00"/>
    <s v="RAWMATERIAL SABUN UTAMA"/>
    <x v="1"/>
    <x v="1"/>
    <m/>
    <n v="14750000"/>
  </r>
  <r>
    <s v="RekB00404"/>
    <n v="2022"/>
    <x v="3"/>
    <d v="2022-04-04T00:00:00"/>
    <s v="PENJUALAN PRODUK#20220001101"/>
    <x v="2"/>
    <x v="2"/>
    <m/>
    <n v="46000000"/>
  </r>
  <r>
    <s v="RekB00404"/>
    <n v="2022"/>
    <x v="3"/>
    <d v="2022-04-04T00:00:00"/>
    <s v="PENJUALAN PRODUK#20220001101"/>
    <x v="3"/>
    <x v="2"/>
    <m/>
    <n v="-2300000"/>
  </r>
  <r>
    <s v="RekB00404"/>
    <n v="2022"/>
    <x v="3"/>
    <d v="2022-04-04T00:00:00"/>
    <s v="PEMBELIAN STOCK BOTOL 35ML"/>
    <x v="1"/>
    <x v="1"/>
    <m/>
    <n v="17500000"/>
  </r>
  <r>
    <s v="RekB00404"/>
    <n v="2022"/>
    <x v="3"/>
    <d v="2022-04-04T00:00:00"/>
    <s v="IKLANFBADSJAN"/>
    <x v="4"/>
    <x v="3"/>
    <m/>
    <n v="5000000"/>
  </r>
  <r>
    <s v="RekB00404"/>
    <n v="2022"/>
    <x v="3"/>
    <d v="2022-04-04T00:00:00"/>
    <s v="PENJUALAN PRODUK#20220001102"/>
    <x v="2"/>
    <x v="2"/>
    <m/>
    <n v="11500000"/>
  </r>
  <r>
    <s v="Cash00405"/>
    <n v="2022"/>
    <x v="3"/>
    <d v="2022-04-05T00:00:00"/>
    <s v="ATKTOKOAAAGUNG"/>
    <x v="5"/>
    <x v="3"/>
    <m/>
    <n v="4750000"/>
  </r>
  <r>
    <s v="Cash00406"/>
    <n v="2022"/>
    <x v="3"/>
    <d v="2022-04-06T00:00:00"/>
    <s v="SERVICEAC CV SEGAR ASIK SIP"/>
    <x v="6"/>
    <x v="3"/>
    <m/>
    <n v="3200000"/>
  </r>
  <r>
    <s v="RekB00407"/>
    <n v="2022"/>
    <x v="3"/>
    <d v="2022-04-07T00:00:00"/>
    <s v="SEWA HARMONY 32B LT.32 APRIL 2022"/>
    <x v="7"/>
    <x v="3"/>
    <m/>
    <n v="30000000"/>
  </r>
  <r>
    <s v="RekB00407"/>
    <n v="2022"/>
    <x v="3"/>
    <d v="2022-04-07T00:00:00"/>
    <s v="PENJUALAN PRODUK#20220001103"/>
    <x v="2"/>
    <x v="2"/>
    <m/>
    <n v="17500000"/>
  </r>
  <r>
    <s v="Cash00408"/>
    <n v="2022"/>
    <x v="3"/>
    <d v="2022-04-08T00:00:00"/>
    <s v="PAKET KOPI,GULA,KRIMER,TEHTOKPED"/>
    <x v="8"/>
    <x v="3"/>
    <m/>
    <n v="525000"/>
  </r>
  <r>
    <s v="RekB004011"/>
    <n v="2022"/>
    <x v="3"/>
    <d v="2022-04-11T00:00:00"/>
    <s v="BULANANINDIAHOME"/>
    <x v="9"/>
    <x v="3"/>
    <m/>
    <n v="750000"/>
  </r>
  <r>
    <s v="Cash004011"/>
    <n v="2022"/>
    <x v="3"/>
    <d v="2022-04-11T00:00:00"/>
    <s v="ALATKEBERSIHANSHOPEE128-312"/>
    <x v="8"/>
    <x v="3"/>
    <m/>
    <n v="233500"/>
  </r>
  <r>
    <s v="RekB004012"/>
    <n v="2022"/>
    <x v="3"/>
    <d v="2022-04-12T00:00:00"/>
    <s v="TAGIHANPLN&amp;PDAMPUSAT-APRIL22"/>
    <x v="10"/>
    <x v="3"/>
    <m/>
    <n v="4250000"/>
  </r>
  <r>
    <s v="Cash004013"/>
    <n v="2022"/>
    <x v="3"/>
    <d v="2022-04-13T00:00:00"/>
    <s v="PENJUALAN PRODUK#20220001104"/>
    <x v="2"/>
    <x v="2"/>
    <m/>
    <n v="1000000"/>
  </r>
  <r>
    <s v="RekB004014"/>
    <n v="2022"/>
    <x v="3"/>
    <d v="2022-04-14T00:00:00"/>
    <s v="PEMBELIAN CUTTING STICKER"/>
    <x v="1"/>
    <x v="1"/>
    <m/>
    <n v="780000"/>
  </r>
  <r>
    <s v="RekB004014"/>
    <n v="2022"/>
    <x v="3"/>
    <d v="2022-04-14T00:00:00"/>
    <s v="PEMBELIAN PACKGING PAKET"/>
    <x v="1"/>
    <x v="1"/>
    <m/>
    <n v="375000"/>
  </r>
  <r>
    <s v="RekB004015"/>
    <n v="2022"/>
    <x v="3"/>
    <d v="2022-04-15T00:00:00"/>
    <s v="PENJUALAN PRODUK#20220001105"/>
    <x v="2"/>
    <x v="2"/>
    <m/>
    <n v="11500000"/>
  </r>
  <r>
    <s v="RekB004018"/>
    <n v="2022"/>
    <x v="3"/>
    <d v="2022-04-18T00:00:00"/>
    <s v="PENJUALAN PRODUK#20220001106"/>
    <x v="2"/>
    <x v="2"/>
    <m/>
    <n v="23100000"/>
  </r>
  <r>
    <s v="RekB004018"/>
    <n v="2022"/>
    <x v="3"/>
    <d v="2022-04-18T00:00:00"/>
    <s v="AGENSISOSMEDJAN22"/>
    <x v="4"/>
    <x v="3"/>
    <m/>
    <n v="5000000"/>
  </r>
  <r>
    <s v="RekB004019"/>
    <n v="2022"/>
    <x v="3"/>
    <d v="2022-04-19T00:00:00"/>
    <s v="PENJUALAN PRODUK#20220001106"/>
    <x v="2"/>
    <x v="2"/>
    <m/>
    <n v="3250000"/>
  </r>
  <r>
    <s v="Cash004019"/>
    <n v="2022"/>
    <x v="3"/>
    <d v="2022-04-19T00:00:00"/>
    <s v="STOCK BOTOL 35 ML"/>
    <x v="1"/>
    <x v="1"/>
    <m/>
    <n v="17500000"/>
  </r>
  <r>
    <s v="Cash004019"/>
    <n v="2022"/>
    <x v="3"/>
    <d v="2022-04-19T00:00:00"/>
    <s v="RAWMATERIAL SABUN UTAMA"/>
    <x v="1"/>
    <x v="1"/>
    <m/>
    <n v="14750000"/>
  </r>
  <r>
    <s v="RekB004021"/>
    <n v="2022"/>
    <x v="3"/>
    <d v="2022-04-21T00:00:00"/>
    <s v="PENJUALAN PRODUK#20220001107"/>
    <x v="2"/>
    <x v="2"/>
    <m/>
    <n v="8500000"/>
  </r>
  <r>
    <s v="RekB004021"/>
    <n v="2022"/>
    <x v="3"/>
    <d v="2022-04-21T00:00:00"/>
    <s v="PENJUALAN PRODUK#20220001108"/>
    <x v="2"/>
    <x v="2"/>
    <m/>
    <n v="11200000"/>
  </r>
  <r>
    <s v="RekB004021"/>
    <n v="2022"/>
    <x v="3"/>
    <d v="2022-04-21T00:00:00"/>
    <s v="KAIAS19283690"/>
    <x v="11"/>
    <x v="3"/>
    <m/>
    <n v="7500000"/>
  </r>
  <r>
    <s v="RekB004021"/>
    <n v="2022"/>
    <x v="3"/>
    <d v="2022-04-21T00:00:00"/>
    <s v="PENJUALAN PRODUK#20220001109"/>
    <x v="2"/>
    <x v="2"/>
    <m/>
    <n v="32500000"/>
  </r>
  <r>
    <s v="RekB004022"/>
    <n v="2022"/>
    <x v="3"/>
    <d v="2022-04-22T00:00:00"/>
    <s v="PENJUALAN PRODUK#20220001109"/>
    <x v="3"/>
    <x v="2"/>
    <m/>
    <n v="-1625000"/>
  </r>
  <r>
    <s v="RekB004022"/>
    <n v="2022"/>
    <x v="3"/>
    <d v="2022-04-22T00:00:00"/>
    <s v="PENJUALAN PRODUK#20220001110"/>
    <x v="2"/>
    <x v="2"/>
    <m/>
    <n v="22400000"/>
  </r>
  <r>
    <s v="RekB004022"/>
    <n v="2022"/>
    <x v="3"/>
    <d v="2022-04-22T00:00:00"/>
    <s v="PENJUALAN PRODUK#20220001110"/>
    <x v="3"/>
    <x v="2"/>
    <m/>
    <n v="-1120000"/>
  </r>
  <r>
    <s v="Cash004022"/>
    <n v="2022"/>
    <x v="3"/>
    <d v="2022-04-22T00:00:00"/>
    <s v="PEMBELIAN CUTTING STICKER"/>
    <x v="1"/>
    <x v="1"/>
    <m/>
    <n v="780000"/>
  </r>
  <r>
    <s v="Cash005023"/>
    <n v="2022"/>
    <x v="3"/>
    <d v="2022-04-23T00:00:00"/>
    <s v="PEMBELIAN PACKGING PAKET"/>
    <x v="1"/>
    <x v="1"/>
    <m/>
    <n v="375000"/>
  </r>
  <r>
    <s v="RekB005023"/>
    <n v="2022"/>
    <x v="3"/>
    <d v="2022-04-23T00:00:00"/>
    <s v="PENJUALAN PRODUK#20220001111"/>
    <x v="2"/>
    <x v="2"/>
    <m/>
    <n v="42250000"/>
  </r>
  <r>
    <s v="RekB005023"/>
    <n v="2022"/>
    <x v="3"/>
    <d v="2022-04-23T00:00:00"/>
    <s v="PENJUALAN PRODUK#20220001111"/>
    <x v="3"/>
    <x v="2"/>
    <m/>
    <n v="-2112500"/>
  </r>
  <r>
    <s v="RekB004024"/>
    <n v="2022"/>
    <x v="3"/>
    <d v="2022-04-24T00:00:00"/>
    <s v="PENJUALAN PRODUK#20220001112"/>
    <x v="2"/>
    <x v="2"/>
    <m/>
    <n v="75320000"/>
  </r>
  <r>
    <s v="RekB004025"/>
    <n v="2022"/>
    <x v="3"/>
    <d v="2022-04-25T00:00:00"/>
    <s v="GAJI WIDYA 0142831928"/>
    <x v="12"/>
    <x v="3"/>
    <m/>
    <n v="15000000"/>
  </r>
  <r>
    <s v="RekB004025"/>
    <n v="2022"/>
    <x v="3"/>
    <d v="2022-04-25T00:00:00"/>
    <s v="BONUS WIDYA 0142831928"/>
    <x v="13"/>
    <x v="3"/>
    <m/>
    <n v="2250000"/>
  </r>
  <r>
    <s v="RekB004025"/>
    <n v="2022"/>
    <x v="3"/>
    <d v="2022-04-25T00:00:00"/>
    <s v="GAJI JAMAL 01428804228"/>
    <x v="12"/>
    <x v="3"/>
    <m/>
    <n v="15000000"/>
  </r>
  <r>
    <s v="RekB004025"/>
    <n v="2022"/>
    <x v="3"/>
    <d v="2022-04-25T00:00:00"/>
    <s v="BONUS JAMAL 01428804228"/>
    <x v="13"/>
    <x v="3"/>
    <m/>
    <n v="2250000"/>
  </r>
  <r>
    <s v="RekB004025"/>
    <n v="2022"/>
    <x v="3"/>
    <d v="2022-04-25T00:00:00"/>
    <s v="GAJI DIAN 01467844291"/>
    <x v="12"/>
    <x v="3"/>
    <m/>
    <n v="15000000"/>
  </r>
  <r>
    <s v="RekB004025"/>
    <n v="2022"/>
    <x v="3"/>
    <d v="2022-04-25T00:00:00"/>
    <s v="BONUS DIAN 01467844291"/>
    <x v="13"/>
    <x v="3"/>
    <m/>
    <n v="1800000"/>
  </r>
  <r>
    <s v="RekB004025"/>
    <n v="2022"/>
    <x v="3"/>
    <d v="2022-04-25T00:00:00"/>
    <s v="GAJI CAHAYA 0226983423"/>
    <x v="12"/>
    <x v="3"/>
    <m/>
    <n v="12000000"/>
  </r>
  <r>
    <s v="RekB004025"/>
    <n v="2022"/>
    <x v="3"/>
    <d v="2022-04-25T00:00:00"/>
    <s v="BONUS CAHAYA 0226983423"/>
    <x v="13"/>
    <x v="3"/>
    <m/>
    <n v="1800000"/>
  </r>
  <r>
    <s v="RekB004025"/>
    <n v="2022"/>
    <x v="3"/>
    <d v="2022-04-25T00:00:00"/>
    <s v="GAJI NUR 00812981121"/>
    <x v="12"/>
    <x v="3"/>
    <m/>
    <n v="10000000"/>
  </r>
  <r>
    <s v="RekB004025"/>
    <n v="2022"/>
    <x v="3"/>
    <d v="2022-04-25T00:00:00"/>
    <s v="BONUS NUR 00812981121"/>
    <x v="13"/>
    <x v="3"/>
    <m/>
    <n v="300000"/>
  </r>
  <r>
    <s v="RekB004025"/>
    <n v="2022"/>
    <x v="3"/>
    <d v="2022-04-25T00:00:00"/>
    <s v="GAJI ADITYO 00828940002"/>
    <x v="12"/>
    <x v="3"/>
    <m/>
    <n v="10000000"/>
  </r>
  <r>
    <s v="RekB004025"/>
    <n v="2022"/>
    <x v="3"/>
    <d v="2022-04-25T00:00:00"/>
    <s v="BONUS ADITYO 00828940002"/>
    <x v="13"/>
    <x v="3"/>
    <m/>
    <n v="1200000"/>
  </r>
  <r>
    <s v="RekB004025"/>
    <n v="2022"/>
    <x v="3"/>
    <d v="2022-04-25T00:00:00"/>
    <s v="GAJI MEGA 014198492123"/>
    <x v="12"/>
    <x v="3"/>
    <m/>
    <n v="12000000"/>
  </r>
  <r>
    <s v="RekB004025"/>
    <n v="2022"/>
    <x v="3"/>
    <d v="2022-04-25T00:00:00"/>
    <s v="BONUS MEGA 014198492123"/>
    <x v="13"/>
    <x v="3"/>
    <m/>
    <n v="1080000"/>
  </r>
  <r>
    <s v="RekB004025"/>
    <n v="2022"/>
    <x v="3"/>
    <d v="2022-04-25T00:00:00"/>
    <s v="GAJI BUDI 01481092294"/>
    <x v="12"/>
    <x v="3"/>
    <m/>
    <n v="10000000"/>
  </r>
  <r>
    <s v="RekB004025"/>
    <n v="2022"/>
    <x v="3"/>
    <d v="2022-04-25T00:00:00"/>
    <s v="BONUS BUDI 01481092294"/>
    <x v="13"/>
    <x v="3"/>
    <m/>
    <n v="1200000"/>
  </r>
  <r>
    <s v="RekB004025"/>
    <n v="2022"/>
    <x v="3"/>
    <d v="2022-04-25T00:00:00"/>
    <s v="GAJI TIRTA 008902419420"/>
    <x v="12"/>
    <x v="3"/>
    <m/>
    <n v="10000000"/>
  </r>
  <r>
    <s v="RekB004025"/>
    <n v="2022"/>
    <x v="3"/>
    <d v="2022-04-25T00:00:00"/>
    <s v="BONUS TIRTA 008902419420"/>
    <x v="13"/>
    <x v="3"/>
    <m/>
    <n v="1200000"/>
  </r>
  <r>
    <s v="RekB004025"/>
    <n v="2022"/>
    <x v="3"/>
    <d v="2022-04-25T00:00:00"/>
    <s v="GAJI UMAR 01457732939"/>
    <x v="12"/>
    <x v="3"/>
    <m/>
    <n v="10000000"/>
  </r>
  <r>
    <s v="RekB004025"/>
    <n v="2022"/>
    <x v="3"/>
    <d v="2022-04-25T00:00:00"/>
    <s v="BONUS UMAR 01457732939"/>
    <x v="13"/>
    <x v="3"/>
    <m/>
    <n v="900000"/>
  </r>
  <r>
    <s v="RekB004025"/>
    <n v="2022"/>
    <x v="3"/>
    <d v="2022-04-25T00:00:00"/>
    <s v="GAJI MAWAR 0144823752"/>
    <x v="12"/>
    <x v="3"/>
    <m/>
    <n v="12000000"/>
  </r>
  <r>
    <s v="RekB004025"/>
    <n v="2022"/>
    <x v="3"/>
    <d v="2022-04-25T00:00:00"/>
    <s v="BONUS MAWAR 0144823752"/>
    <x v="13"/>
    <x v="3"/>
    <m/>
    <n v="1800000"/>
  </r>
  <r>
    <s v="RekB004025"/>
    <n v="2022"/>
    <x v="3"/>
    <d v="2022-04-25T00:00:00"/>
    <s v="GAJI KRISNA 00284903274"/>
    <x v="12"/>
    <x v="3"/>
    <m/>
    <n v="10000000"/>
  </r>
  <r>
    <s v="RekB004025"/>
    <n v="2022"/>
    <x v="3"/>
    <d v="2022-04-25T00:00:00"/>
    <s v="BONUS KRISNA 00284903274"/>
    <x v="13"/>
    <x v="3"/>
    <m/>
    <n v="900000"/>
  </r>
  <r>
    <s v="RekB004025"/>
    <n v="2022"/>
    <x v="3"/>
    <d v="2022-04-25T00:00:00"/>
    <s v="GAJI FAISAL 01492753238"/>
    <x v="12"/>
    <x v="3"/>
    <m/>
    <n v="10000000"/>
  </r>
  <r>
    <s v="RekB004025"/>
    <n v="2022"/>
    <x v="3"/>
    <d v="2022-04-25T00:00:00"/>
    <s v="BONUS FAISAL 01492753238"/>
    <x v="13"/>
    <x v="3"/>
    <m/>
    <n v="300000"/>
  </r>
  <r>
    <s v="RekB004025"/>
    <n v="2022"/>
    <x v="3"/>
    <d v="2022-04-25T00:00:00"/>
    <s v="GAJI AMIR 01409340395"/>
    <x v="12"/>
    <x v="3"/>
    <m/>
    <n v="7000000"/>
  </r>
  <r>
    <s v="RekB004025"/>
    <n v="2022"/>
    <x v="3"/>
    <d v="2022-04-25T00:00:00"/>
    <s v="BONUS AMIR 01409340395"/>
    <x v="13"/>
    <x v="3"/>
    <m/>
    <n v="630000"/>
  </r>
  <r>
    <s v="RekB004025"/>
    <n v="2022"/>
    <x v="3"/>
    <d v="2022-04-25T00:00:00"/>
    <s v="GAJI HARUN 00214882129"/>
    <x v="12"/>
    <x v="3"/>
    <m/>
    <n v="7000000"/>
  </r>
  <r>
    <s v="RekB004025"/>
    <n v="2022"/>
    <x v="3"/>
    <d v="2022-04-25T00:00:00"/>
    <s v="BONUS HARUN 00214882129"/>
    <x v="13"/>
    <x v="3"/>
    <m/>
    <n v="840000"/>
  </r>
  <r>
    <s v="RekB004025"/>
    <n v="2022"/>
    <x v="3"/>
    <d v="2022-04-25T00:00:00"/>
    <s v="GAJI NIKITA 01477723129"/>
    <x v="12"/>
    <x v="3"/>
    <m/>
    <n v="7000000"/>
  </r>
  <r>
    <s v="RekB004025"/>
    <n v="2022"/>
    <x v="3"/>
    <d v="2022-04-25T00:00:00"/>
    <s v="BONUS NIKITA 01477723129"/>
    <x v="13"/>
    <x v="3"/>
    <m/>
    <n v="630000"/>
  </r>
  <r>
    <s v="RekB004025"/>
    <n v="2022"/>
    <x v="3"/>
    <d v="2022-04-25T00:00:00"/>
    <s v="GAJI AHMAD 008211949312"/>
    <x v="12"/>
    <x v="3"/>
    <m/>
    <n v="7000000"/>
  </r>
  <r>
    <s v="RekB004025"/>
    <n v="2022"/>
    <x v="3"/>
    <d v="2022-04-25T00:00:00"/>
    <s v="BONUS AHMAD 008211949312"/>
    <x v="13"/>
    <x v="3"/>
    <m/>
    <n v="630000"/>
  </r>
  <r>
    <s v="RekB004025"/>
    <n v="2022"/>
    <x v="3"/>
    <d v="2022-04-25T00:00:00"/>
    <s v="GAJI ANWAR 01419248123"/>
    <x v="12"/>
    <x v="3"/>
    <m/>
    <n v="7000000"/>
  </r>
  <r>
    <s v="RekB004025"/>
    <n v="2022"/>
    <x v="3"/>
    <d v="2022-04-25T00:00:00"/>
    <s v="BONUS ANWAR 01419248123"/>
    <x v="13"/>
    <x v="3"/>
    <m/>
    <n v="420000"/>
  </r>
  <r>
    <s v="RekB004025"/>
    <n v="2022"/>
    <x v="3"/>
    <d v="2022-04-25T00:00:00"/>
    <s v="GAJI PRISKA 014093881239"/>
    <x v="12"/>
    <x v="3"/>
    <m/>
    <n v="7000000"/>
  </r>
  <r>
    <s v="RekB004025"/>
    <n v="2022"/>
    <x v="3"/>
    <d v="2022-04-25T00:00:00"/>
    <s v="BONUS PRISKA 014093881239"/>
    <x v="13"/>
    <x v="3"/>
    <m/>
    <n v="420000"/>
  </r>
  <r>
    <s v="RekB004025"/>
    <n v="2022"/>
    <x v="3"/>
    <d v="2022-04-25T00:00:00"/>
    <s v="GAJI AUDI 002949128328"/>
    <x v="12"/>
    <x v="3"/>
    <m/>
    <n v="7000000"/>
  </r>
  <r>
    <s v="RekB004025"/>
    <n v="2022"/>
    <x v="3"/>
    <d v="2022-04-25T00:00:00"/>
    <s v="BONUS AUDI 002949128328"/>
    <x v="13"/>
    <x v="3"/>
    <m/>
    <n v="630000"/>
  </r>
  <r>
    <s v="RekB004025"/>
    <n v="2022"/>
    <x v="3"/>
    <d v="2022-04-25T00:00:00"/>
    <s v="GAJI NIRMALA 01488124421"/>
    <x v="12"/>
    <x v="3"/>
    <m/>
    <n v="7000000"/>
  </r>
  <r>
    <s v="RekB004025"/>
    <n v="2022"/>
    <x v="3"/>
    <d v="2022-04-25T00:00:00"/>
    <s v="BONUS NIRMALA 01488124421"/>
    <x v="13"/>
    <x v="3"/>
    <m/>
    <n v="840000"/>
  </r>
  <r>
    <s v="RekB004025"/>
    <n v="2022"/>
    <x v="3"/>
    <d v="2022-04-25T00:00:00"/>
    <s v="GAJI ILHAM 0081231847279"/>
    <x v="12"/>
    <x v="3"/>
    <m/>
    <n v="7000000"/>
  </r>
  <r>
    <s v="RekB004025"/>
    <n v="2022"/>
    <x v="3"/>
    <d v="2022-04-25T00:00:00"/>
    <s v="BONUS ILHAM 0081231847279"/>
    <x v="13"/>
    <x v="3"/>
    <m/>
    <n v="1050000"/>
  </r>
  <r>
    <s v="RekB004025"/>
    <n v="2022"/>
    <x v="3"/>
    <d v="2022-04-25T00:00:00"/>
    <s v="GAJI PUTRI 01228439823"/>
    <x v="12"/>
    <x v="3"/>
    <m/>
    <n v="7000000"/>
  </r>
  <r>
    <s v="RekB004025"/>
    <n v="2022"/>
    <x v="3"/>
    <d v="2022-04-25T00:00:00"/>
    <s v="BONUS PUTRI 01228439823"/>
    <x v="13"/>
    <x v="3"/>
    <m/>
    <n v="420000"/>
  </r>
  <r>
    <s v="RekB004025"/>
    <n v="2022"/>
    <x v="3"/>
    <d v="2022-04-25T00:00:00"/>
    <s v="GAJI UDIN 008229849829"/>
    <x v="12"/>
    <x v="3"/>
    <m/>
    <n v="5000000"/>
  </r>
  <r>
    <s v="RekB004025"/>
    <n v="2022"/>
    <x v="3"/>
    <d v="2022-04-25T00:00:00"/>
    <s v="BONUS UDIN 008229849829"/>
    <x v="13"/>
    <x v="3"/>
    <m/>
    <n v="600000"/>
  </r>
  <r>
    <s v="RekB004025"/>
    <n v="2022"/>
    <x v="3"/>
    <d v="2022-04-25T00:00:00"/>
    <s v="GAJI INTAN 01249242483"/>
    <x v="12"/>
    <x v="3"/>
    <m/>
    <n v="5000000"/>
  </r>
  <r>
    <s v="RekB004025"/>
    <n v="2022"/>
    <x v="3"/>
    <d v="2022-04-25T00:00:00"/>
    <s v="BONUS INTAN 01249242483"/>
    <x v="13"/>
    <x v="3"/>
    <m/>
    <n v="450000"/>
  </r>
  <r>
    <s v="RekB004025"/>
    <n v="2022"/>
    <x v="3"/>
    <d v="2022-04-25T00:00:00"/>
    <s v="GAJI IQBAL 014948738579"/>
    <x v="12"/>
    <x v="3"/>
    <m/>
    <n v="5000000"/>
  </r>
  <r>
    <s v="RekB004025"/>
    <n v="2022"/>
    <x v="3"/>
    <d v="2022-04-25T00:00:00"/>
    <s v="BONUS IQBAL 014948738579"/>
    <x v="13"/>
    <x v="3"/>
    <m/>
    <n v="600000"/>
  </r>
  <r>
    <s v="RekB004025"/>
    <n v="2022"/>
    <x v="3"/>
    <d v="2022-04-25T00:00:00"/>
    <s v="PEMBAYARAN PPH 21 APRIL 2022"/>
    <x v="14"/>
    <x v="4"/>
    <m/>
    <n v="6149706.25"/>
  </r>
  <r>
    <s v="RekB004026"/>
    <n v="2022"/>
    <x v="3"/>
    <d v="2022-04-26T00:00:00"/>
    <s v="PEMBAYARAN PPN APRIL 2022"/>
    <x v="15"/>
    <x v="4"/>
    <m/>
    <n v="25202000"/>
  </r>
  <r>
    <s v="Cash004028"/>
    <n v="2022"/>
    <x v="3"/>
    <d v="2022-04-28T00:00:00"/>
    <s v="PEMBELIAN CUTTING STICKER"/>
    <x v="1"/>
    <x v="1"/>
    <m/>
    <n v="224500"/>
  </r>
  <r>
    <s v="Cash004028"/>
    <n v="2022"/>
    <x v="3"/>
    <d v="2022-04-28T00:00:00"/>
    <s v="PEMBELIAN PACKGING PAKET"/>
    <x v="1"/>
    <x v="1"/>
    <m/>
    <n v="750000"/>
  </r>
  <r>
    <s v="RekB004028"/>
    <n v="2022"/>
    <x v="3"/>
    <d v="2022-04-28T00:00:00"/>
    <s v="PENJUALAN PRODUK#20220001113"/>
    <x v="2"/>
    <x v="2"/>
    <m/>
    <n v="15200000"/>
  </r>
  <r>
    <s v="RekB004029"/>
    <n v="2022"/>
    <x v="3"/>
    <d v="2022-04-29T00:00:00"/>
    <s v="PENJUALAN PRODUK#20220001114"/>
    <x v="2"/>
    <x v="2"/>
    <m/>
    <n v="2300000"/>
  </r>
  <r>
    <s v="RekA004029"/>
    <n v="2022"/>
    <x v="3"/>
    <d v="2022-04-29T00:00:00"/>
    <s v="BANK ADMIN"/>
    <x v="16"/>
    <x v="5"/>
    <m/>
    <n v="30000"/>
  </r>
  <r>
    <s v="RekB004029"/>
    <n v="2022"/>
    <x v="3"/>
    <d v="2022-04-29T00:00:00"/>
    <s v="BANK ADMIN"/>
    <x v="17"/>
    <x v="5"/>
    <m/>
    <n v="30000"/>
  </r>
  <r>
    <s v="RekB00502"/>
    <n v="2022"/>
    <x v="4"/>
    <d v="2022-05-02T00:00:00"/>
    <s v="RAWMATERIAL SABUN UTAMA"/>
    <x v="1"/>
    <x v="1"/>
    <m/>
    <n v="17500000"/>
  </r>
  <r>
    <s v="RekB00502"/>
    <n v="2022"/>
    <x v="4"/>
    <d v="2022-05-02T00:00:00"/>
    <s v="PENJUALAN PRODUK#20220001115"/>
    <x v="2"/>
    <x v="2"/>
    <m/>
    <n v="76000000"/>
  </r>
  <r>
    <s v="RekB00502"/>
    <n v="2022"/>
    <x v="4"/>
    <d v="2022-05-02T00:00:00"/>
    <s v="PENJUALAN PRODUK#20220001115"/>
    <x v="3"/>
    <x v="2"/>
    <m/>
    <n v="-3800000"/>
  </r>
  <r>
    <s v="RekB00503"/>
    <n v="2022"/>
    <x v="4"/>
    <d v="2022-05-03T00:00:00"/>
    <s v="IKLANFBADSMEI"/>
    <x v="4"/>
    <x v="3"/>
    <m/>
    <n v="5000000"/>
  </r>
  <r>
    <s v="RekB00504"/>
    <n v="2022"/>
    <x v="4"/>
    <d v="2022-05-04T00:00:00"/>
    <s v="PENJUALAN PRODUK#20220001116"/>
    <x v="2"/>
    <x v="2"/>
    <m/>
    <n v="31500000"/>
  </r>
  <r>
    <s v="RekB00505"/>
    <n v="2022"/>
    <x v="4"/>
    <d v="2022-05-05T00:00:00"/>
    <s v="PEMBELIAN STOCK BOTOL 35ML"/>
    <x v="1"/>
    <x v="1"/>
    <m/>
    <n v="12550000"/>
  </r>
  <r>
    <s v="RekB00506"/>
    <n v="2022"/>
    <x v="4"/>
    <d v="2022-05-06T00:00:00"/>
    <s v="RAWMATERIAL SABUN UTAMA"/>
    <x v="1"/>
    <x v="1"/>
    <m/>
    <n v="19005000"/>
  </r>
  <r>
    <s v="RekB00506"/>
    <n v="2022"/>
    <x v="4"/>
    <d v="2022-05-06T00:00:00"/>
    <s v="PENJUALAN PRODUK#20220001117"/>
    <x v="2"/>
    <x v="2"/>
    <m/>
    <n v="41000000"/>
  </r>
  <r>
    <s v="RekB00506"/>
    <n v="2022"/>
    <x v="4"/>
    <d v="2022-05-06T00:00:00"/>
    <s v="PENJUALAN PRODUK#20220001117"/>
    <x v="3"/>
    <x v="2"/>
    <m/>
    <n v="-3750000"/>
  </r>
  <r>
    <s v="RekB00509"/>
    <n v="2022"/>
    <x v="4"/>
    <d v="2022-05-09T00:00:00"/>
    <s v="IKLANFBADSMEI"/>
    <x v="4"/>
    <x v="3"/>
    <m/>
    <n v="6500000"/>
  </r>
  <r>
    <s v="RekB00509"/>
    <n v="2022"/>
    <x v="4"/>
    <d v="2022-05-09T00:00:00"/>
    <s v="PENJUALAN PRODUK#20220001118"/>
    <x v="2"/>
    <x v="2"/>
    <m/>
    <n v="17250000"/>
  </r>
  <r>
    <s v="Cash00509"/>
    <n v="2022"/>
    <x v="4"/>
    <d v="2022-05-09T00:00:00"/>
    <s v="ATKTOKOAAAGUNG"/>
    <x v="5"/>
    <x v="3"/>
    <m/>
    <n v="4100000"/>
  </r>
  <r>
    <s v="Cash005010"/>
    <n v="2022"/>
    <x v="4"/>
    <d v="2022-05-10T00:00:00"/>
    <s v="SERVICEAC CV SEGAR ASIK SIP"/>
    <x v="6"/>
    <x v="3"/>
    <m/>
    <n v="3750000"/>
  </r>
  <r>
    <s v="RekB005010"/>
    <n v="2022"/>
    <x v="4"/>
    <d v="2022-05-10T00:00:00"/>
    <s v="SEWA HARMONY 32B LT.32 MEI 2022"/>
    <x v="7"/>
    <x v="3"/>
    <m/>
    <n v="31500000"/>
  </r>
  <r>
    <s v="RekB005010"/>
    <n v="2022"/>
    <x v="4"/>
    <d v="2022-05-10T00:00:00"/>
    <s v="PENJUALAN PRODUK#20220001119"/>
    <x v="2"/>
    <x v="2"/>
    <m/>
    <n v="7500000"/>
  </r>
  <r>
    <s v="Cash005010"/>
    <n v="2022"/>
    <x v="4"/>
    <d v="2022-05-10T00:00:00"/>
    <s v="PAKET KOPI,GULA,KRIMER,TEHTOKPED"/>
    <x v="8"/>
    <x v="3"/>
    <m/>
    <n v="1072000"/>
  </r>
  <r>
    <s v="RekB005010"/>
    <n v="2022"/>
    <x v="4"/>
    <d v="2022-05-10T00:00:00"/>
    <s v="BULANANINDIAHOME"/>
    <x v="9"/>
    <x v="3"/>
    <m/>
    <n v="920000"/>
  </r>
  <r>
    <s v="Cash005011"/>
    <n v="2022"/>
    <x v="4"/>
    <d v="2022-05-11T00:00:00"/>
    <s v="ALATKEBERSIHANSHOPEE128-312"/>
    <x v="8"/>
    <x v="3"/>
    <m/>
    <n v="233500"/>
  </r>
  <r>
    <s v="RekB005012"/>
    <n v="2022"/>
    <x v="4"/>
    <d v="2022-05-12T00:00:00"/>
    <s v="TAGIHANPLN&amp;PDAMPUSAT-MEI22"/>
    <x v="10"/>
    <x v="3"/>
    <m/>
    <n v="4250000"/>
  </r>
  <r>
    <s v="Cash005013"/>
    <n v="2022"/>
    <x v="4"/>
    <d v="2022-05-13T00:00:00"/>
    <s v="PENJUALAN PRODUK#20220001120"/>
    <x v="2"/>
    <x v="2"/>
    <m/>
    <n v="41000000"/>
  </r>
  <r>
    <s v="RekB005013"/>
    <n v="2022"/>
    <x v="4"/>
    <d v="2022-05-13T00:00:00"/>
    <s v="PEMBELIAN CUTTING STICKER"/>
    <x v="1"/>
    <x v="1"/>
    <m/>
    <n v="780000"/>
  </r>
  <r>
    <s v="RekB005017"/>
    <n v="2022"/>
    <x v="4"/>
    <d v="2022-05-17T00:00:00"/>
    <s v="PEMBELIAN PACKGING PAKET"/>
    <x v="1"/>
    <x v="1"/>
    <m/>
    <n v="375000"/>
  </r>
  <r>
    <s v="RekB005017"/>
    <n v="2022"/>
    <x v="4"/>
    <d v="2022-05-17T00:00:00"/>
    <s v="PENJUALAN PRODUK#20220001121"/>
    <x v="2"/>
    <x v="2"/>
    <m/>
    <n v="11500000"/>
  </r>
  <r>
    <s v="RekB005017"/>
    <n v="2022"/>
    <x v="4"/>
    <d v="2022-05-17T00:00:00"/>
    <s v="PENJUALAN PRODUK#20220001122"/>
    <x v="2"/>
    <x v="2"/>
    <m/>
    <n v="42000000"/>
  </r>
  <r>
    <s v="RekB005017"/>
    <n v="2022"/>
    <x v="4"/>
    <d v="2022-05-17T00:00:00"/>
    <s v="AGENSISOSMEDFEB22"/>
    <x v="4"/>
    <x v="3"/>
    <m/>
    <n v="5000000"/>
  </r>
  <r>
    <s v="RekB005018"/>
    <n v="2022"/>
    <x v="4"/>
    <d v="2022-05-18T00:00:00"/>
    <s v="PENJUALAN PRODUK#20220001123"/>
    <x v="2"/>
    <x v="2"/>
    <m/>
    <n v="3250000"/>
  </r>
  <r>
    <s v="Cash005018"/>
    <n v="2022"/>
    <x v="4"/>
    <d v="2022-05-18T00:00:00"/>
    <s v="STOCK BOTOL 35 ML"/>
    <x v="1"/>
    <x v="1"/>
    <m/>
    <n v="17500000"/>
  </r>
  <r>
    <s v="Cash005018"/>
    <n v="2022"/>
    <x v="4"/>
    <d v="2022-05-18T00:00:00"/>
    <s v="RAWMATERIAL SABUN UTAMA"/>
    <x v="1"/>
    <x v="1"/>
    <m/>
    <n v="14750000"/>
  </r>
  <r>
    <s v="RekB005019"/>
    <n v="2022"/>
    <x v="4"/>
    <d v="2022-05-19T00:00:00"/>
    <s v="PENJUALAN PRODUK#20220001124"/>
    <x v="2"/>
    <x v="2"/>
    <m/>
    <n v="8500000"/>
  </r>
  <r>
    <s v="RekB005019"/>
    <n v="2022"/>
    <x v="4"/>
    <d v="2022-05-19T00:00:00"/>
    <s v="PENJUALAN PRODUK#20220001125"/>
    <x v="2"/>
    <x v="2"/>
    <m/>
    <n v="11200000"/>
  </r>
  <r>
    <s v="RekB005019"/>
    <n v="2022"/>
    <x v="4"/>
    <d v="2022-05-19T00:00:00"/>
    <s v="KAIAS19283690"/>
    <x v="11"/>
    <x v="3"/>
    <m/>
    <n v="7500000"/>
  </r>
  <r>
    <s v="RekB005019"/>
    <n v="2022"/>
    <x v="4"/>
    <d v="2022-05-19T00:00:00"/>
    <s v="PENJUALAN PRODUK#20220001126"/>
    <x v="2"/>
    <x v="2"/>
    <m/>
    <n v="27750000"/>
  </r>
  <r>
    <s v="RekB005020"/>
    <n v="2022"/>
    <x v="4"/>
    <d v="2022-05-20T00:00:00"/>
    <s v="PENJUALAN PRODUK#20220001126"/>
    <x v="3"/>
    <x v="2"/>
    <m/>
    <n v="-4387500"/>
  </r>
  <r>
    <s v="RekB005023"/>
    <n v="2022"/>
    <x v="4"/>
    <d v="2022-05-23T00:00:00"/>
    <s v="PENJUALAN PRODUK#20220001127"/>
    <x v="2"/>
    <x v="2"/>
    <m/>
    <n v="30150000"/>
  </r>
  <r>
    <s v="RekB005023"/>
    <n v="2022"/>
    <x v="4"/>
    <d v="2022-05-23T00:00:00"/>
    <s v="PENJUALAN PRODUK#20220001127"/>
    <x v="3"/>
    <x v="2"/>
    <m/>
    <n v="-1507500"/>
  </r>
  <r>
    <s v="Cash005023"/>
    <n v="2022"/>
    <x v="4"/>
    <d v="2022-05-23T00:00:00"/>
    <s v="PEMBELIAN CUTTING STICKER"/>
    <x v="1"/>
    <x v="1"/>
    <m/>
    <n v="780000"/>
  </r>
  <r>
    <s v="Cash005023"/>
    <n v="2022"/>
    <x v="4"/>
    <d v="2022-05-23T00:00:00"/>
    <s v="PEMBELIAN PACKGING PAKET"/>
    <x v="1"/>
    <x v="1"/>
    <m/>
    <n v="375000"/>
  </r>
  <r>
    <s v="RekB005024"/>
    <n v="2022"/>
    <x v="4"/>
    <d v="2022-05-24T00:00:00"/>
    <s v="PENJUALAN PRODUK#20220001128"/>
    <x v="2"/>
    <x v="2"/>
    <m/>
    <n v="53250000"/>
  </r>
  <r>
    <s v="RekB005024"/>
    <n v="2022"/>
    <x v="4"/>
    <d v="2022-05-24T00:00:00"/>
    <s v="PENJUALAN PRODUK#20220001128"/>
    <x v="3"/>
    <x v="2"/>
    <m/>
    <n v="-2662500"/>
  </r>
  <r>
    <s v="RekB005025"/>
    <n v="2022"/>
    <x v="4"/>
    <d v="2022-05-25T00:00:00"/>
    <s v="PENJUALAN PRODUK#20220001129"/>
    <x v="2"/>
    <x v="2"/>
    <m/>
    <n v="9425000"/>
  </r>
  <r>
    <s v="RekB005025"/>
    <n v="2022"/>
    <x v="4"/>
    <d v="2022-05-25T00:00:00"/>
    <s v="GAJI WIDYA 0142831928"/>
    <x v="12"/>
    <x v="3"/>
    <m/>
    <n v="15000000"/>
  </r>
  <r>
    <s v="RekB005025"/>
    <n v="2022"/>
    <x v="4"/>
    <d v="2022-05-25T00:00:00"/>
    <s v="BONUS WIDYA 0142831928"/>
    <x v="13"/>
    <x v="3"/>
    <m/>
    <n v="2250000"/>
  </r>
  <r>
    <s v="RekB005025"/>
    <n v="2022"/>
    <x v="4"/>
    <d v="2022-05-25T00:00:00"/>
    <s v="GAJI JAMAL 01428804228"/>
    <x v="12"/>
    <x v="3"/>
    <m/>
    <n v="15000000"/>
  </r>
  <r>
    <s v="RekB005025"/>
    <n v="2022"/>
    <x v="4"/>
    <d v="2022-05-25T00:00:00"/>
    <s v="BONUS JAMAL 01428804228"/>
    <x v="13"/>
    <x v="3"/>
    <m/>
    <n v="2250000"/>
  </r>
  <r>
    <s v="RekB005025"/>
    <n v="2022"/>
    <x v="4"/>
    <d v="2022-05-25T00:00:00"/>
    <s v="GAJI DIAN 01467844291"/>
    <x v="12"/>
    <x v="3"/>
    <m/>
    <n v="15000000"/>
  </r>
  <r>
    <s v="RekB005025"/>
    <n v="2022"/>
    <x v="4"/>
    <d v="2022-05-25T00:00:00"/>
    <s v="BONUS DIAN 01467844291"/>
    <x v="13"/>
    <x v="3"/>
    <m/>
    <n v="1800000"/>
  </r>
  <r>
    <s v="RekB005025"/>
    <n v="2022"/>
    <x v="4"/>
    <d v="2022-05-25T00:00:00"/>
    <s v="GAJI CAHAYA 0226983423"/>
    <x v="12"/>
    <x v="3"/>
    <m/>
    <n v="12000000"/>
  </r>
  <r>
    <s v="RekB005025"/>
    <n v="2022"/>
    <x v="4"/>
    <d v="2022-05-25T00:00:00"/>
    <s v="BONUS CAHAYA 0226983423"/>
    <x v="13"/>
    <x v="3"/>
    <m/>
    <n v="1800000"/>
  </r>
  <r>
    <s v="RekB005025"/>
    <n v="2022"/>
    <x v="4"/>
    <d v="2022-05-25T00:00:00"/>
    <s v="GAJI NUR 00812981121"/>
    <x v="12"/>
    <x v="3"/>
    <m/>
    <n v="10000000"/>
  </r>
  <r>
    <s v="RekB005025"/>
    <n v="2022"/>
    <x v="4"/>
    <d v="2022-05-25T00:00:00"/>
    <s v="BONUS NUR 00812981121"/>
    <x v="13"/>
    <x v="3"/>
    <m/>
    <n v="300000"/>
  </r>
  <r>
    <s v="RekB005025"/>
    <n v="2022"/>
    <x v="4"/>
    <d v="2022-05-25T00:00:00"/>
    <s v="GAJI ADITYO 00828940002"/>
    <x v="12"/>
    <x v="3"/>
    <m/>
    <n v="10000000"/>
  </r>
  <r>
    <s v="RekB005025"/>
    <n v="2022"/>
    <x v="4"/>
    <d v="2022-05-25T00:00:00"/>
    <s v="BONUS ADITYO 00828940002"/>
    <x v="13"/>
    <x v="3"/>
    <m/>
    <n v="1200000"/>
  </r>
  <r>
    <s v="RekB005025"/>
    <n v="2022"/>
    <x v="4"/>
    <d v="2022-05-25T00:00:00"/>
    <s v="GAJI MEGA 014198492123"/>
    <x v="12"/>
    <x v="3"/>
    <m/>
    <n v="12000000"/>
  </r>
  <r>
    <s v="RekB005025"/>
    <n v="2022"/>
    <x v="4"/>
    <d v="2022-05-25T00:00:00"/>
    <s v="BONUS MEGA 014198492123"/>
    <x v="13"/>
    <x v="3"/>
    <m/>
    <n v="1080000"/>
  </r>
  <r>
    <s v="RekB005025"/>
    <n v="2022"/>
    <x v="4"/>
    <d v="2022-05-25T00:00:00"/>
    <s v="GAJI BUDI 01481092294"/>
    <x v="12"/>
    <x v="3"/>
    <m/>
    <n v="10000000"/>
  </r>
  <r>
    <s v="RekB005025"/>
    <n v="2022"/>
    <x v="4"/>
    <d v="2022-05-25T00:00:00"/>
    <s v="BONUS BUDI 01481092294"/>
    <x v="13"/>
    <x v="3"/>
    <m/>
    <n v="1200000"/>
  </r>
  <r>
    <s v="RekB005025"/>
    <n v="2022"/>
    <x v="4"/>
    <d v="2022-05-25T00:00:00"/>
    <s v="GAJI TIRTA 008902419420"/>
    <x v="12"/>
    <x v="3"/>
    <m/>
    <n v="10000000"/>
  </r>
  <r>
    <s v="RekB005025"/>
    <n v="2022"/>
    <x v="4"/>
    <d v="2022-05-25T00:00:00"/>
    <s v="BONUS TIRTA 008902419420"/>
    <x v="13"/>
    <x v="3"/>
    <m/>
    <n v="1200000"/>
  </r>
  <r>
    <s v="RekB005025"/>
    <n v="2022"/>
    <x v="4"/>
    <d v="2022-05-25T00:00:00"/>
    <s v="GAJI UMAR 01457732939"/>
    <x v="12"/>
    <x v="3"/>
    <m/>
    <n v="10000000"/>
  </r>
  <r>
    <s v="RekB005025"/>
    <n v="2022"/>
    <x v="4"/>
    <d v="2022-05-25T00:00:00"/>
    <s v="BONUS UMAR 01457732939"/>
    <x v="13"/>
    <x v="3"/>
    <m/>
    <n v="900000"/>
  </r>
  <r>
    <s v="RekB005025"/>
    <n v="2022"/>
    <x v="4"/>
    <d v="2022-05-25T00:00:00"/>
    <s v="GAJI MAWAR 0144823752"/>
    <x v="12"/>
    <x v="3"/>
    <m/>
    <n v="12000000"/>
  </r>
  <r>
    <s v="RekB005025"/>
    <n v="2022"/>
    <x v="4"/>
    <d v="2022-05-25T00:00:00"/>
    <s v="BONUS MAWAR 0144823752"/>
    <x v="13"/>
    <x v="3"/>
    <m/>
    <n v="1800000"/>
  </r>
  <r>
    <s v="RekB005025"/>
    <n v="2022"/>
    <x v="4"/>
    <d v="2022-05-25T00:00:00"/>
    <s v="GAJI KRISNA 00284903274"/>
    <x v="12"/>
    <x v="3"/>
    <m/>
    <n v="10000000"/>
  </r>
  <r>
    <s v="RekB005025"/>
    <n v="2022"/>
    <x v="4"/>
    <d v="2022-05-25T00:00:00"/>
    <s v="BONUS KRISNA 00284903274"/>
    <x v="13"/>
    <x v="3"/>
    <m/>
    <n v="900000"/>
  </r>
  <r>
    <s v="RekB005025"/>
    <n v="2022"/>
    <x v="4"/>
    <d v="2022-05-25T00:00:00"/>
    <s v="GAJI FAISAL 01492753238"/>
    <x v="12"/>
    <x v="3"/>
    <m/>
    <n v="10000000"/>
  </r>
  <r>
    <s v="RekB005025"/>
    <n v="2022"/>
    <x v="4"/>
    <d v="2022-05-25T00:00:00"/>
    <s v="BONUS FAISAL 01492753238"/>
    <x v="13"/>
    <x v="3"/>
    <m/>
    <n v="300000"/>
  </r>
  <r>
    <s v="RekB005025"/>
    <n v="2022"/>
    <x v="4"/>
    <d v="2022-05-25T00:00:00"/>
    <s v="GAJI AMIR 01409340395"/>
    <x v="12"/>
    <x v="3"/>
    <m/>
    <n v="7000000"/>
  </r>
  <r>
    <s v="RekB005025"/>
    <n v="2022"/>
    <x v="4"/>
    <d v="2022-05-25T00:00:00"/>
    <s v="BONUS AMIR 01409340395"/>
    <x v="13"/>
    <x v="3"/>
    <m/>
    <n v="630000"/>
  </r>
  <r>
    <s v="RekB005025"/>
    <n v="2022"/>
    <x v="4"/>
    <d v="2022-05-25T00:00:00"/>
    <s v="GAJI HARUN 00214882129"/>
    <x v="12"/>
    <x v="3"/>
    <m/>
    <n v="7000000"/>
  </r>
  <r>
    <s v="RekB005025"/>
    <n v="2022"/>
    <x v="4"/>
    <d v="2022-05-25T00:00:00"/>
    <s v="BONUS HARUN 00214882129"/>
    <x v="13"/>
    <x v="3"/>
    <m/>
    <n v="840000"/>
  </r>
  <r>
    <s v="RekB005025"/>
    <n v="2022"/>
    <x v="4"/>
    <d v="2022-05-25T00:00:00"/>
    <s v="GAJI NIKITA 01477723129"/>
    <x v="12"/>
    <x v="3"/>
    <m/>
    <n v="7000000"/>
  </r>
  <r>
    <s v="RekB005025"/>
    <n v="2022"/>
    <x v="4"/>
    <d v="2022-05-25T00:00:00"/>
    <s v="BONUS NIKITA 01477723129"/>
    <x v="13"/>
    <x v="3"/>
    <m/>
    <n v="630000"/>
  </r>
  <r>
    <s v="RekB005025"/>
    <n v="2022"/>
    <x v="4"/>
    <d v="2022-05-25T00:00:00"/>
    <s v="GAJI AHMAD 008211949312"/>
    <x v="12"/>
    <x v="3"/>
    <m/>
    <n v="7000000"/>
  </r>
  <r>
    <s v="RekB005025"/>
    <n v="2022"/>
    <x v="4"/>
    <d v="2022-05-25T00:00:00"/>
    <s v="BONUS AHMAD 008211949312"/>
    <x v="13"/>
    <x v="3"/>
    <m/>
    <n v="630000"/>
  </r>
  <r>
    <s v="RekB005025"/>
    <n v="2022"/>
    <x v="4"/>
    <d v="2022-05-25T00:00:00"/>
    <s v="GAJI ANWAR 01419248123"/>
    <x v="12"/>
    <x v="3"/>
    <m/>
    <n v="7000000"/>
  </r>
  <r>
    <s v="RekB005025"/>
    <n v="2022"/>
    <x v="4"/>
    <d v="2022-05-25T00:00:00"/>
    <s v="BONUS ANWAR 01419248123"/>
    <x v="13"/>
    <x v="3"/>
    <m/>
    <n v="420000"/>
  </r>
  <r>
    <s v="RekB005025"/>
    <n v="2022"/>
    <x v="4"/>
    <d v="2022-05-25T00:00:00"/>
    <s v="GAJI PRISKA 014093881239"/>
    <x v="12"/>
    <x v="3"/>
    <m/>
    <n v="7000000"/>
  </r>
  <r>
    <s v="RekB005025"/>
    <n v="2022"/>
    <x v="4"/>
    <d v="2022-05-25T00:00:00"/>
    <s v="BONUS PRISKA 014093881239"/>
    <x v="13"/>
    <x v="3"/>
    <m/>
    <n v="420000"/>
  </r>
  <r>
    <s v="RekB005025"/>
    <n v="2022"/>
    <x v="4"/>
    <d v="2022-05-25T00:00:00"/>
    <s v="GAJI AUDI 002949128328"/>
    <x v="12"/>
    <x v="3"/>
    <m/>
    <n v="7000000"/>
  </r>
  <r>
    <s v="RekB005025"/>
    <n v="2022"/>
    <x v="4"/>
    <d v="2022-05-25T00:00:00"/>
    <s v="BONUS AUDI 002949128328"/>
    <x v="13"/>
    <x v="3"/>
    <m/>
    <n v="630000"/>
  </r>
  <r>
    <s v="RekB005025"/>
    <n v="2022"/>
    <x v="4"/>
    <d v="2022-05-25T00:00:00"/>
    <s v="GAJI NIRMALA 01488124421"/>
    <x v="12"/>
    <x v="3"/>
    <m/>
    <n v="7000000"/>
  </r>
  <r>
    <s v="RekB005025"/>
    <n v="2022"/>
    <x v="4"/>
    <d v="2022-05-25T00:00:00"/>
    <s v="BONUS NIRMALA 01488124421"/>
    <x v="13"/>
    <x v="3"/>
    <m/>
    <n v="840000"/>
  </r>
  <r>
    <s v="RekB005025"/>
    <n v="2022"/>
    <x v="4"/>
    <d v="2022-05-25T00:00:00"/>
    <s v="GAJI ILHAM 0081231847279"/>
    <x v="12"/>
    <x v="3"/>
    <m/>
    <n v="7000000"/>
  </r>
  <r>
    <s v="RekB005025"/>
    <n v="2022"/>
    <x v="4"/>
    <d v="2022-05-25T00:00:00"/>
    <s v="BONUS ILHAM 0081231847279"/>
    <x v="13"/>
    <x v="3"/>
    <m/>
    <n v="1050000"/>
  </r>
  <r>
    <s v="RekB005025"/>
    <n v="2022"/>
    <x v="4"/>
    <d v="2022-05-25T00:00:00"/>
    <s v="GAJI PUTRI 01228439823"/>
    <x v="12"/>
    <x v="3"/>
    <m/>
    <n v="7000000"/>
  </r>
  <r>
    <s v="RekB005025"/>
    <n v="2022"/>
    <x v="4"/>
    <d v="2022-05-25T00:00:00"/>
    <s v="BONUS PUTRI 01228439823"/>
    <x v="13"/>
    <x v="3"/>
    <m/>
    <n v="420000"/>
  </r>
  <r>
    <s v="RekB005025"/>
    <n v="2022"/>
    <x v="4"/>
    <d v="2022-05-25T00:00:00"/>
    <s v="GAJI UDIN 008229849829"/>
    <x v="12"/>
    <x v="3"/>
    <m/>
    <n v="5000000"/>
  </r>
  <r>
    <s v="RekB005025"/>
    <n v="2022"/>
    <x v="4"/>
    <d v="2022-05-25T00:00:00"/>
    <s v="BONUS UDIN 008229849829"/>
    <x v="13"/>
    <x v="3"/>
    <m/>
    <n v="600000"/>
  </r>
  <r>
    <s v="RekB005025"/>
    <n v="2022"/>
    <x v="4"/>
    <d v="2022-05-25T00:00:00"/>
    <s v="GAJI INTAN 01249242483"/>
    <x v="12"/>
    <x v="3"/>
    <m/>
    <n v="5000000"/>
  </r>
  <r>
    <s v="RekB005025"/>
    <n v="2022"/>
    <x v="4"/>
    <d v="2022-05-25T00:00:00"/>
    <s v="BONUS INTAN 01249242483"/>
    <x v="13"/>
    <x v="3"/>
    <m/>
    <n v="450000"/>
  </r>
  <r>
    <s v="RekB005025"/>
    <n v="2022"/>
    <x v="4"/>
    <d v="2022-05-25T00:00:00"/>
    <s v="GAJI IQBAL 014948738579"/>
    <x v="12"/>
    <x v="3"/>
    <m/>
    <n v="5000000"/>
  </r>
  <r>
    <s v="RekB005025"/>
    <n v="2022"/>
    <x v="4"/>
    <d v="2022-05-25T00:00:00"/>
    <s v="BONUS IQBAL 014948738579"/>
    <x v="13"/>
    <x v="3"/>
    <m/>
    <n v="600000"/>
  </r>
  <r>
    <s v="RekB005026"/>
    <n v="2022"/>
    <x v="4"/>
    <d v="2022-05-26T00:00:00"/>
    <s v="PEMBAYARAN PPH 21 MEI 2022"/>
    <x v="14"/>
    <x v="4"/>
    <m/>
    <n v="6149706.25"/>
  </r>
  <r>
    <s v="RekB005027"/>
    <n v="2022"/>
    <x v="4"/>
    <d v="2022-05-27T00:00:00"/>
    <s v="PEMBAYARAN PPN MEI 2022"/>
    <x v="15"/>
    <x v="4"/>
    <m/>
    <n v="25202000"/>
  </r>
  <r>
    <s v="Cash005029"/>
    <n v="2022"/>
    <x v="4"/>
    <d v="2022-05-29T00:00:00"/>
    <s v="PEMBELIAN CUTTING STICKER"/>
    <x v="1"/>
    <x v="1"/>
    <m/>
    <n v="224500"/>
  </r>
  <r>
    <s v="Cash005029"/>
    <n v="2022"/>
    <x v="4"/>
    <d v="2022-05-29T00:00:00"/>
    <s v="PEMBELIAN PACKGING PAKET"/>
    <x v="1"/>
    <x v="1"/>
    <m/>
    <n v="750000"/>
  </r>
  <r>
    <s v="RekB005029"/>
    <n v="2022"/>
    <x v="4"/>
    <d v="2022-05-29T00:00:00"/>
    <s v="PENJUALAN PRODUK#20220001128"/>
    <x v="2"/>
    <x v="2"/>
    <m/>
    <n v="37250000"/>
  </r>
  <r>
    <s v="RekB005031"/>
    <n v="2022"/>
    <x v="4"/>
    <d v="2022-05-31T00:00:00"/>
    <s v="PENJUALAN PRODUK#20220001129"/>
    <x v="2"/>
    <x v="2"/>
    <m/>
    <n v="68750000"/>
  </r>
  <r>
    <s v="RekA005031"/>
    <n v="2022"/>
    <x v="4"/>
    <d v="2022-05-31T00:00:00"/>
    <s v="BANK ADMIN"/>
    <x v="16"/>
    <x v="5"/>
    <m/>
    <n v="30000"/>
  </r>
  <r>
    <s v="RekB005031"/>
    <n v="2022"/>
    <x v="4"/>
    <d v="2022-05-31T00:00:00"/>
    <s v="BANK ADMIN"/>
    <x v="17"/>
    <x v="5"/>
    <m/>
    <n v="30000"/>
  </r>
  <r>
    <s v="RekB00601"/>
    <n v="2022"/>
    <x v="5"/>
    <d v="2022-06-01T00:00:00"/>
    <s v="RAWMATERIAL SABUN UTAMA"/>
    <x v="1"/>
    <x v="1"/>
    <m/>
    <n v="17500000"/>
  </r>
  <r>
    <s v="RekB00601"/>
    <n v="2022"/>
    <x v="5"/>
    <d v="2022-06-01T00:00:00"/>
    <s v="PENJUALAN PRODUK#20220001130"/>
    <x v="2"/>
    <x v="2"/>
    <m/>
    <n v="85150750"/>
  </r>
  <r>
    <s v="RekB00601"/>
    <n v="2022"/>
    <x v="5"/>
    <d v="2022-06-01T00:00:00"/>
    <s v="PENJUALAN PRODUK#20220001130"/>
    <x v="3"/>
    <x v="2"/>
    <m/>
    <n v="-4257537.5"/>
  </r>
  <r>
    <s v="RekB00602"/>
    <n v="2022"/>
    <x v="5"/>
    <d v="2022-06-02T00:00:00"/>
    <s v="IKLANFBADSMAR"/>
    <x v="4"/>
    <x v="3"/>
    <m/>
    <n v="5000000"/>
  </r>
  <r>
    <s v="RekB00602"/>
    <n v="2022"/>
    <x v="5"/>
    <d v="2022-06-02T00:00:00"/>
    <s v="PENJUALAN PRODUK#20220001131"/>
    <x v="2"/>
    <x v="2"/>
    <m/>
    <n v="18500000"/>
  </r>
  <r>
    <s v="RekB00602"/>
    <n v="2022"/>
    <x v="5"/>
    <d v="2022-06-02T00:00:00"/>
    <s v="PEMBELIAN STOCK BOTOL 35ML"/>
    <x v="1"/>
    <x v="1"/>
    <m/>
    <n v="4500000"/>
  </r>
  <r>
    <s v="RekB00606"/>
    <n v="2022"/>
    <x v="5"/>
    <d v="2022-06-06T00:00:00"/>
    <s v="RAWMATERIAL SABUN UTAMA"/>
    <x v="1"/>
    <x v="1"/>
    <m/>
    <n v="19005000"/>
  </r>
  <r>
    <s v="RekB00606"/>
    <n v="2022"/>
    <x v="5"/>
    <d v="2022-06-06T00:00:00"/>
    <s v="PENJUALAN PRODUK#20220001132"/>
    <x v="2"/>
    <x v="2"/>
    <m/>
    <n v="41000000"/>
  </r>
  <r>
    <s v="RekB00606"/>
    <n v="2022"/>
    <x v="5"/>
    <d v="2022-06-06T00:00:00"/>
    <s v="PENJUALAN PRODUK#20220001132"/>
    <x v="3"/>
    <x v="2"/>
    <m/>
    <n v="-2050000"/>
  </r>
  <r>
    <s v="RekB00606"/>
    <n v="2022"/>
    <x v="5"/>
    <d v="2022-06-06T00:00:00"/>
    <s v="IKLANFBADSMAR"/>
    <x v="4"/>
    <x v="3"/>
    <m/>
    <n v="10000000"/>
  </r>
  <r>
    <s v="RekB00607"/>
    <n v="2022"/>
    <x v="5"/>
    <d v="2022-06-07T00:00:00"/>
    <s v="PENJUALAN PRODUK#20220001133"/>
    <x v="2"/>
    <x v="2"/>
    <m/>
    <n v="17250000"/>
  </r>
  <r>
    <s v="Cash00608"/>
    <n v="2022"/>
    <x v="5"/>
    <d v="2022-06-08T00:00:00"/>
    <s v="ATKTOKOAAAGUNG"/>
    <x v="5"/>
    <x v="3"/>
    <m/>
    <n v="4100000"/>
  </r>
  <r>
    <s v="Cash00609"/>
    <n v="2022"/>
    <x v="5"/>
    <d v="2022-06-09T00:00:00"/>
    <s v="SERVICEAC CV SEGAR ASIK SIP"/>
    <x v="6"/>
    <x v="3"/>
    <m/>
    <n v="3750000"/>
  </r>
  <r>
    <s v="RekB006010"/>
    <n v="2022"/>
    <x v="5"/>
    <d v="2022-06-10T00:00:00"/>
    <s v="SEWA HARMONY 32B LT.32 MEI 2022"/>
    <x v="7"/>
    <x v="3"/>
    <m/>
    <n v="31000000"/>
  </r>
  <r>
    <s v="RekB006010"/>
    <n v="2022"/>
    <x v="5"/>
    <d v="2022-06-10T00:00:00"/>
    <s v="PENJUALAN PRODUK#20220001134"/>
    <x v="2"/>
    <x v="2"/>
    <m/>
    <n v="27500000"/>
  </r>
  <r>
    <s v="Cash006010"/>
    <n v="2022"/>
    <x v="5"/>
    <d v="2022-06-10T00:00:00"/>
    <s v="PAKET KOPI,GULA,KRIMER,TEHTOKPED"/>
    <x v="8"/>
    <x v="3"/>
    <m/>
    <n v="700000"/>
  </r>
  <r>
    <s v="RekB006013"/>
    <n v="2022"/>
    <x v="5"/>
    <d v="2022-06-13T00:00:00"/>
    <s v="BULANANINDIAHOME"/>
    <x v="9"/>
    <x v="3"/>
    <m/>
    <n v="750000"/>
  </r>
  <r>
    <s v="Cash006013"/>
    <n v="2022"/>
    <x v="5"/>
    <d v="2022-06-13T00:00:00"/>
    <s v="ALATKEBERSIHANSHOPEE128-312"/>
    <x v="8"/>
    <x v="3"/>
    <m/>
    <n v="233500"/>
  </r>
  <r>
    <s v="RekB006013"/>
    <n v="2022"/>
    <x v="5"/>
    <d v="2022-06-13T00:00:00"/>
    <s v="TAGIHANPLN&amp;PDAMPUSAT-JUNI22"/>
    <x v="10"/>
    <x v="3"/>
    <m/>
    <n v="4000000"/>
  </r>
  <r>
    <s v="Cash006014"/>
    <n v="2022"/>
    <x v="5"/>
    <d v="2022-06-14T00:00:00"/>
    <s v="PENJUALAN PRODUK#20220001135"/>
    <x v="2"/>
    <x v="2"/>
    <m/>
    <n v="1000000"/>
  </r>
  <r>
    <s v="RekB006014"/>
    <n v="2022"/>
    <x v="5"/>
    <d v="2022-06-14T00:00:00"/>
    <s v="PEMBELIAN CUTTING STICKER"/>
    <x v="1"/>
    <x v="1"/>
    <m/>
    <n v="780000"/>
  </r>
  <r>
    <s v="RekB006014"/>
    <n v="2022"/>
    <x v="5"/>
    <d v="2022-06-14T00:00:00"/>
    <s v="PEMBELIAN PACKGING PAKET"/>
    <x v="1"/>
    <x v="1"/>
    <m/>
    <n v="375000"/>
  </r>
  <r>
    <s v="RekB006015"/>
    <n v="2022"/>
    <x v="5"/>
    <d v="2022-06-15T00:00:00"/>
    <s v="PENJUALAN PRODUK#20220001136"/>
    <x v="2"/>
    <x v="2"/>
    <m/>
    <n v="11500000"/>
  </r>
  <r>
    <s v="RekB006015"/>
    <n v="2022"/>
    <x v="5"/>
    <d v="2022-06-15T00:00:00"/>
    <s v="PENJUALAN PRODUK#20220001137"/>
    <x v="2"/>
    <x v="2"/>
    <m/>
    <n v="42000000"/>
  </r>
  <r>
    <s v="RekB006015"/>
    <n v="2022"/>
    <x v="5"/>
    <d v="2022-06-15T00:00:00"/>
    <s v="AGENSISOSMEDMAR22"/>
    <x v="4"/>
    <x v="3"/>
    <m/>
    <n v="5000000"/>
  </r>
  <r>
    <s v="RekB006016"/>
    <n v="2022"/>
    <x v="5"/>
    <d v="2022-06-16T00:00:00"/>
    <s v="PENJUALAN PRODUK#20220001138"/>
    <x v="2"/>
    <x v="2"/>
    <m/>
    <n v="8250000"/>
  </r>
  <r>
    <s v="Cash006017"/>
    <n v="2022"/>
    <x v="5"/>
    <d v="2022-06-17T00:00:00"/>
    <s v="STOCK BOTOL 35 ML"/>
    <x v="1"/>
    <x v="1"/>
    <m/>
    <n v="17500000"/>
  </r>
  <r>
    <s v="Cash006017"/>
    <n v="2022"/>
    <x v="5"/>
    <d v="2022-06-17T00:00:00"/>
    <s v="RAWMATERIAL SABUN UTAMA"/>
    <x v="1"/>
    <x v="1"/>
    <m/>
    <n v="14750000"/>
  </r>
  <r>
    <s v="RekB006017"/>
    <n v="2022"/>
    <x v="5"/>
    <d v="2022-06-17T00:00:00"/>
    <s v="PENJUALAN PRODUK#20220001139"/>
    <x v="2"/>
    <x v="2"/>
    <m/>
    <n v="9250500"/>
  </r>
  <r>
    <s v="RekB006017"/>
    <n v="2022"/>
    <x v="5"/>
    <d v="2022-06-17T00:00:00"/>
    <s v="PENJUALAN PRODUK#20220001140"/>
    <x v="2"/>
    <x v="2"/>
    <m/>
    <n v="37250000"/>
  </r>
  <r>
    <s v="RekB006020"/>
    <n v="2022"/>
    <x v="5"/>
    <d v="2022-06-20T00:00:00"/>
    <s v="KAIAS19283690"/>
    <x v="11"/>
    <x v="3"/>
    <m/>
    <n v="7500000"/>
  </r>
  <r>
    <s v="RekB006020"/>
    <n v="2022"/>
    <x v="5"/>
    <d v="2022-06-20T00:00:00"/>
    <s v="PENJUALAN PRODUK#20220001141"/>
    <x v="2"/>
    <x v="2"/>
    <m/>
    <n v="27750000"/>
  </r>
  <r>
    <s v="RekB006020"/>
    <n v="2022"/>
    <x v="5"/>
    <d v="2022-06-20T00:00:00"/>
    <s v="PENJUALAN PRODUK#20220001141"/>
    <x v="3"/>
    <x v="2"/>
    <m/>
    <n v="-1387500"/>
  </r>
  <r>
    <s v="RekB006022"/>
    <n v="2022"/>
    <x v="5"/>
    <d v="2022-06-22T00:00:00"/>
    <s v="PENJUALAN PRODUK#20220001142"/>
    <x v="2"/>
    <x v="2"/>
    <m/>
    <n v="47000500"/>
  </r>
  <r>
    <s v="RekB006023"/>
    <n v="2022"/>
    <x v="5"/>
    <d v="2022-06-23T00:00:00"/>
    <s v="PENJUALAN PRODUK#20220001142"/>
    <x v="3"/>
    <x v="2"/>
    <m/>
    <n v="-2350025"/>
  </r>
  <r>
    <s v="Cash006023"/>
    <n v="2022"/>
    <x v="5"/>
    <d v="2022-06-23T00:00:00"/>
    <s v="PEMBELIAN CUTTING STICKER"/>
    <x v="1"/>
    <x v="1"/>
    <m/>
    <n v="780000"/>
  </r>
  <r>
    <s v="Cash006023"/>
    <n v="2022"/>
    <x v="5"/>
    <d v="2022-06-23T00:00:00"/>
    <s v="PEMBELIAN PACKGING PAKET"/>
    <x v="1"/>
    <x v="1"/>
    <m/>
    <n v="375000"/>
  </r>
  <r>
    <s v="RekB006024"/>
    <n v="2022"/>
    <x v="5"/>
    <d v="2022-06-24T00:00:00"/>
    <s v="PENJUALAN PRODUK#20220001143"/>
    <x v="2"/>
    <x v="2"/>
    <m/>
    <n v="70500000"/>
  </r>
  <r>
    <s v="RekB006024"/>
    <n v="2022"/>
    <x v="5"/>
    <d v="2022-06-24T00:00:00"/>
    <s v="PENJUALAN PRODUK#20220001143"/>
    <x v="3"/>
    <x v="2"/>
    <m/>
    <n v="-1888900"/>
  </r>
  <r>
    <s v="RekB006024"/>
    <n v="2022"/>
    <x v="5"/>
    <d v="2022-06-24T00:00:00"/>
    <s v="PENJUALAN PRODUK#20220001144"/>
    <x v="2"/>
    <x v="2"/>
    <m/>
    <n v="9425000"/>
  </r>
  <r>
    <s v="RekB006024"/>
    <n v="2022"/>
    <x v="5"/>
    <d v="2022-06-24T00:00:00"/>
    <s v="GAJI WIDYA 0142831928"/>
    <x v="12"/>
    <x v="3"/>
    <m/>
    <n v="15000000"/>
  </r>
  <r>
    <s v="RekB006024"/>
    <n v="2022"/>
    <x v="5"/>
    <d v="2022-06-24T00:00:00"/>
    <s v="BONUS WIDYA 0142831928"/>
    <x v="13"/>
    <x v="3"/>
    <m/>
    <n v="2250000"/>
  </r>
  <r>
    <s v="RekB006024"/>
    <n v="2022"/>
    <x v="5"/>
    <d v="2022-06-24T00:00:00"/>
    <s v="GAJI JAMAL 01428804228"/>
    <x v="12"/>
    <x v="3"/>
    <m/>
    <n v="15000000"/>
  </r>
  <r>
    <s v="RekB006024"/>
    <n v="2022"/>
    <x v="5"/>
    <d v="2022-06-24T00:00:00"/>
    <s v="BONUS JAMAL 01428804228"/>
    <x v="13"/>
    <x v="3"/>
    <m/>
    <n v="2250000"/>
  </r>
  <r>
    <s v="RekB006024"/>
    <n v="2022"/>
    <x v="5"/>
    <d v="2022-06-24T00:00:00"/>
    <s v="GAJI DIAN 01467844291"/>
    <x v="12"/>
    <x v="3"/>
    <m/>
    <n v="15000000"/>
  </r>
  <r>
    <s v="RekB006024"/>
    <n v="2022"/>
    <x v="5"/>
    <d v="2022-06-24T00:00:00"/>
    <s v="BONUS DIAN 01467844291"/>
    <x v="13"/>
    <x v="3"/>
    <m/>
    <n v="1800000"/>
  </r>
  <r>
    <s v="RekB006024"/>
    <n v="2022"/>
    <x v="5"/>
    <d v="2022-06-24T00:00:00"/>
    <s v="GAJI CAHAYA 0226983423"/>
    <x v="12"/>
    <x v="3"/>
    <m/>
    <n v="12000000"/>
  </r>
  <r>
    <s v="RekB006024"/>
    <n v="2022"/>
    <x v="5"/>
    <d v="2022-06-24T00:00:00"/>
    <s v="BONUS CAHAYA 0226983423"/>
    <x v="13"/>
    <x v="3"/>
    <m/>
    <n v="1800000"/>
  </r>
  <r>
    <s v="RekB006024"/>
    <n v="2022"/>
    <x v="5"/>
    <d v="2022-06-24T00:00:00"/>
    <s v="GAJI NUR 00812981121"/>
    <x v="12"/>
    <x v="3"/>
    <m/>
    <n v="10000000"/>
  </r>
  <r>
    <s v="RekB006024"/>
    <n v="2022"/>
    <x v="5"/>
    <d v="2022-06-24T00:00:00"/>
    <s v="BONUS NUR 00812981121"/>
    <x v="13"/>
    <x v="3"/>
    <m/>
    <n v="300000"/>
  </r>
  <r>
    <s v="RekB006024"/>
    <n v="2022"/>
    <x v="5"/>
    <d v="2022-06-24T00:00:00"/>
    <s v="GAJI ADITYO 00828940002"/>
    <x v="12"/>
    <x v="3"/>
    <m/>
    <n v="10000000"/>
  </r>
  <r>
    <s v="RekB006024"/>
    <n v="2022"/>
    <x v="5"/>
    <d v="2022-06-24T00:00:00"/>
    <s v="BONUS ADITYO 00828940002"/>
    <x v="13"/>
    <x v="3"/>
    <m/>
    <n v="1200000"/>
  </r>
  <r>
    <s v="RekB006024"/>
    <n v="2022"/>
    <x v="5"/>
    <d v="2022-06-24T00:00:00"/>
    <s v="GAJI MEGA 014198492123"/>
    <x v="12"/>
    <x v="3"/>
    <m/>
    <n v="12000000"/>
  </r>
  <r>
    <s v="RekB006024"/>
    <n v="2022"/>
    <x v="5"/>
    <d v="2022-06-24T00:00:00"/>
    <s v="BONUS MEGA 014198492123"/>
    <x v="13"/>
    <x v="3"/>
    <m/>
    <n v="1080000"/>
  </r>
  <r>
    <s v="RekB006024"/>
    <n v="2022"/>
    <x v="5"/>
    <d v="2022-06-24T00:00:00"/>
    <s v="GAJI BUDI 01481092294"/>
    <x v="12"/>
    <x v="3"/>
    <m/>
    <n v="10000000"/>
  </r>
  <r>
    <s v="RekB006024"/>
    <n v="2022"/>
    <x v="5"/>
    <d v="2022-06-24T00:00:00"/>
    <s v="BONUS BUDI 01481092294"/>
    <x v="13"/>
    <x v="3"/>
    <m/>
    <n v="1200000"/>
  </r>
  <r>
    <s v="RekB006024"/>
    <n v="2022"/>
    <x v="5"/>
    <d v="2022-06-24T00:00:00"/>
    <s v="GAJI TIRTA 008902419420"/>
    <x v="12"/>
    <x v="3"/>
    <m/>
    <n v="10000000"/>
  </r>
  <r>
    <s v="RekB006024"/>
    <n v="2022"/>
    <x v="5"/>
    <d v="2022-06-24T00:00:00"/>
    <s v="BONUS TIRTA 008902419420"/>
    <x v="13"/>
    <x v="3"/>
    <m/>
    <n v="1200000"/>
  </r>
  <r>
    <s v="RekB006024"/>
    <n v="2022"/>
    <x v="5"/>
    <d v="2022-06-24T00:00:00"/>
    <s v="GAJI UMAR 01457732939"/>
    <x v="12"/>
    <x v="3"/>
    <m/>
    <n v="10000000"/>
  </r>
  <r>
    <s v="RekB006024"/>
    <n v="2022"/>
    <x v="5"/>
    <d v="2022-06-24T00:00:00"/>
    <s v="BONUS UMAR 01457732939"/>
    <x v="13"/>
    <x v="3"/>
    <m/>
    <n v="900000"/>
  </r>
  <r>
    <s v="RekB006024"/>
    <n v="2022"/>
    <x v="5"/>
    <d v="2022-06-24T00:00:00"/>
    <s v="GAJI MAWAR 0144823752"/>
    <x v="12"/>
    <x v="3"/>
    <m/>
    <n v="12000000"/>
  </r>
  <r>
    <s v="RekB006024"/>
    <n v="2022"/>
    <x v="5"/>
    <d v="2022-06-24T00:00:00"/>
    <s v="BONUS MAWAR 0144823752"/>
    <x v="13"/>
    <x v="3"/>
    <m/>
    <n v="1800000"/>
  </r>
  <r>
    <s v="RekB006024"/>
    <n v="2022"/>
    <x v="5"/>
    <d v="2022-06-24T00:00:00"/>
    <s v="GAJI KRISNA 00284903274"/>
    <x v="12"/>
    <x v="3"/>
    <m/>
    <n v="10000000"/>
  </r>
  <r>
    <s v="RekB006024"/>
    <n v="2022"/>
    <x v="5"/>
    <d v="2022-06-24T00:00:00"/>
    <s v="BONUS KRISNA 00284903274"/>
    <x v="13"/>
    <x v="3"/>
    <m/>
    <n v="900000"/>
  </r>
  <r>
    <s v="RekB006024"/>
    <n v="2022"/>
    <x v="5"/>
    <d v="2022-06-24T00:00:00"/>
    <s v="GAJI FAISAL 01492753238"/>
    <x v="12"/>
    <x v="3"/>
    <m/>
    <n v="10000000"/>
  </r>
  <r>
    <s v="RekB006024"/>
    <n v="2022"/>
    <x v="5"/>
    <d v="2022-06-24T00:00:00"/>
    <s v="BONUS FAISAL 01492753238"/>
    <x v="13"/>
    <x v="3"/>
    <m/>
    <n v="300000"/>
  </r>
  <r>
    <s v="RekB006024"/>
    <n v="2022"/>
    <x v="5"/>
    <d v="2022-06-24T00:00:00"/>
    <s v="GAJI AMIR 01409340395"/>
    <x v="12"/>
    <x v="3"/>
    <m/>
    <n v="7000000"/>
  </r>
  <r>
    <s v="RekB006024"/>
    <n v="2022"/>
    <x v="5"/>
    <d v="2022-06-24T00:00:00"/>
    <s v="BONUS AMIR 01409340395"/>
    <x v="13"/>
    <x v="3"/>
    <m/>
    <n v="630000"/>
  </r>
  <r>
    <s v="RekB006024"/>
    <n v="2022"/>
    <x v="5"/>
    <d v="2022-06-24T00:00:00"/>
    <s v="GAJI HARUN 00214882129"/>
    <x v="12"/>
    <x v="3"/>
    <m/>
    <n v="7000000"/>
  </r>
  <r>
    <s v="RekB006024"/>
    <n v="2022"/>
    <x v="5"/>
    <d v="2022-06-24T00:00:00"/>
    <s v="BONUS HARUN 00214882129"/>
    <x v="13"/>
    <x v="3"/>
    <m/>
    <n v="840000"/>
  </r>
  <r>
    <s v="RekB006024"/>
    <n v="2022"/>
    <x v="5"/>
    <d v="2022-06-24T00:00:00"/>
    <s v="GAJI NIKITA 01477723129"/>
    <x v="12"/>
    <x v="3"/>
    <m/>
    <n v="7000000"/>
  </r>
  <r>
    <s v="RekB006024"/>
    <n v="2022"/>
    <x v="5"/>
    <d v="2022-06-24T00:00:00"/>
    <s v="BONUS NIKITA 01477723129"/>
    <x v="13"/>
    <x v="3"/>
    <m/>
    <n v="630000"/>
  </r>
  <r>
    <s v="RekB006024"/>
    <n v="2022"/>
    <x v="5"/>
    <d v="2022-06-24T00:00:00"/>
    <s v="GAJI AHMAD 008211949312"/>
    <x v="12"/>
    <x v="3"/>
    <m/>
    <n v="7000000"/>
  </r>
  <r>
    <s v="RekB006024"/>
    <n v="2022"/>
    <x v="5"/>
    <d v="2022-06-24T00:00:00"/>
    <s v="BONUS AHMAD 008211949312"/>
    <x v="13"/>
    <x v="3"/>
    <m/>
    <n v="630000"/>
  </r>
  <r>
    <s v="RekB006024"/>
    <n v="2022"/>
    <x v="5"/>
    <d v="2022-06-24T00:00:00"/>
    <s v="GAJI ANWAR 01419248123"/>
    <x v="12"/>
    <x v="3"/>
    <m/>
    <n v="7000000"/>
  </r>
  <r>
    <s v="RekB006024"/>
    <n v="2022"/>
    <x v="5"/>
    <d v="2022-06-24T00:00:00"/>
    <s v="BONUS ANWAR 01419248123"/>
    <x v="13"/>
    <x v="3"/>
    <m/>
    <n v="420000"/>
  </r>
  <r>
    <s v="RekB006024"/>
    <n v="2022"/>
    <x v="5"/>
    <d v="2022-06-24T00:00:00"/>
    <s v="GAJI PRISKA 014093881239"/>
    <x v="12"/>
    <x v="3"/>
    <m/>
    <n v="7000000"/>
  </r>
  <r>
    <s v="RekB006024"/>
    <n v="2022"/>
    <x v="5"/>
    <d v="2022-06-24T00:00:00"/>
    <s v="BONUS PRISKA 014093881239"/>
    <x v="13"/>
    <x v="3"/>
    <m/>
    <n v="420000"/>
  </r>
  <r>
    <s v="RekB006024"/>
    <n v="2022"/>
    <x v="5"/>
    <d v="2022-06-24T00:00:00"/>
    <s v="GAJI AUDI 002949128328"/>
    <x v="12"/>
    <x v="3"/>
    <m/>
    <n v="7000000"/>
  </r>
  <r>
    <s v="RekB006024"/>
    <n v="2022"/>
    <x v="5"/>
    <d v="2022-06-24T00:00:00"/>
    <s v="BONUS AUDI 002949128328"/>
    <x v="13"/>
    <x v="3"/>
    <m/>
    <n v="630000"/>
  </r>
  <r>
    <s v="RekB006024"/>
    <n v="2022"/>
    <x v="5"/>
    <d v="2022-06-24T00:00:00"/>
    <s v="GAJI NIRMALA 01488124421"/>
    <x v="12"/>
    <x v="3"/>
    <m/>
    <n v="7000000"/>
  </r>
  <r>
    <s v="RekB006024"/>
    <n v="2022"/>
    <x v="5"/>
    <d v="2022-06-24T00:00:00"/>
    <s v="BONUS NIRMALA 01488124421"/>
    <x v="13"/>
    <x v="3"/>
    <m/>
    <n v="840000"/>
  </r>
  <r>
    <s v="RekB006024"/>
    <n v="2022"/>
    <x v="5"/>
    <d v="2022-06-24T00:00:00"/>
    <s v="GAJI ILHAM 0081231847279"/>
    <x v="12"/>
    <x v="3"/>
    <m/>
    <n v="7000000"/>
  </r>
  <r>
    <s v="RekB006024"/>
    <n v="2022"/>
    <x v="5"/>
    <d v="2022-06-24T00:00:00"/>
    <s v="BONUS ILHAM 0081231847279"/>
    <x v="13"/>
    <x v="3"/>
    <m/>
    <n v="1050000"/>
  </r>
  <r>
    <s v="RekB006024"/>
    <n v="2022"/>
    <x v="5"/>
    <d v="2022-06-24T00:00:00"/>
    <s v="GAJI PUTRI 01228439823"/>
    <x v="12"/>
    <x v="3"/>
    <m/>
    <n v="7000000"/>
  </r>
  <r>
    <s v="RekB006024"/>
    <n v="2022"/>
    <x v="5"/>
    <d v="2022-06-24T00:00:00"/>
    <s v="BONUS PUTRI 01228439823"/>
    <x v="13"/>
    <x v="3"/>
    <m/>
    <n v="420000"/>
  </r>
  <r>
    <s v="RekB006024"/>
    <n v="2022"/>
    <x v="5"/>
    <d v="2022-06-24T00:00:00"/>
    <s v="GAJI UDIN 008229849829"/>
    <x v="12"/>
    <x v="3"/>
    <m/>
    <n v="5000000"/>
  </r>
  <r>
    <s v="RekB006024"/>
    <n v="2022"/>
    <x v="5"/>
    <d v="2022-06-24T00:00:00"/>
    <s v="BONUS UDIN 008229849829"/>
    <x v="13"/>
    <x v="3"/>
    <m/>
    <n v="600000"/>
  </r>
  <r>
    <s v="RekB006024"/>
    <n v="2022"/>
    <x v="5"/>
    <d v="2022-06-24T00:00:00"/>
    <s v="GAJI INTAN 01249242483"/>
    <x v="12"/>
    <x v="3"/>
    <m/>
    <n v="5000000"/>
  </r>
  <r>
    <s v="RekB006024"/>
    <n v="2022"/>
    <x v="5"/>
    <d v="2022-06-24T00:00:00"/>
    <s v="BONUS INTAN 01249242483"/>
    <x v="13"/>
    <x v="3"/>
    <m/>
    <n v="450000"/>
  </r>
  <r>
    <s v="RekB006024"/>
    <n v="2022"/>
    <x v="5"/>
    <d v="2022-06-24T00:00:00"/>
    <s v="GAJI IQBAL 014948738579"/>
    <x v="12"/>
    <x v="3"/>
    <m/>
    <n v="5000000"/>
  </r>
  <r>
    <s v="RekB006024"/>
    <n v="2022"/>
    <x v="5"/>
    <d v="2022-06-24T00:00:00"/>
    <s v="BONUS IQBAL 014948738579"/>
    <x v="13"/>
    <x v="3"/>
    <m/>
    <n v="600000"/>
  </r>
  <r>
    <s v="RekB006027"/>
    <n v="2022"/>
    <x v="5"/>
    <d v="2022-06-27T00:00:00"/>
    <s v="PEMBAYARAN PPH 21 JUNI2022"/>
    <x v="14"/>
    <x v="4"/>
    <m/>
    <n v="6149706.25"/>
  </r>
  <r>
    <s v="RekB006028"/>
    <n v="2022"/>
    <x v="5"/>
    <d v="2022-06-28T00:00:00"/>
    <s v="PEMBAYARAN PPN JUNI 2022"/>
    <x v="15"/>
    <x v="4"/>
    <m/>
    <n v="25202000"/>
  </r>
  <r>
    <s v="Cash006028"/>
    <n v="2022"/>
    <x v="5"/>
    <d v="2022-06-28T00:00:00"/>
    <s v="PEMBELIAN CUTTING STICKER"/>
    <x v="1"/>
    <x v="1"/>
    <m/>
    <n v="224500"/>
  </r>
  <r>
    <s v="Cash006028"/>
    <n v="2022"/>
    <x v="5"/>
    <d v="2022-06-28T00:00:00"/>
    <s v="PEMBELIAN PACKGING PAKET"/>
    <x v="1"/>
    <x v="1"/>
    <m/>
    <n v="750000"/>
  </r>
  <r>
    <s v="RekB006028"/>
    <n v="2022"/>
    <x v="5"/>
    <d v="2022-06-28T00:00:00"/>
    <s v="PENJUALAN PRODUK#20220001128"/>
    <x v="2"/>
    <x v="2"/>
    <m/>
    <n v="18550000"/>
  </r>
  <r>
    <s v="RekB006028"/>
    <n v="2022"/>
    <x v="5"/>
    <d v="2022-06-28T00:00:00"/>
    <s v="PENJUALAN PRODUK#20220001129"/>
    <x v="2"/>
    <x v="2"/>
    <m/>
    <n v="7500000"/>
  </r>
  <r>
    <s v="RekA006030"/>
    <n v="2022"/>
    <x v="5"/>
    <d v="2022-06-30T00:00:00"/>
    <s v="BANK ADMIN"/>
    <x v="16"/>
    <x v="5"/>
    <m/>
    <n v="30000"/>
  </r>
  <r>
    <s v="RekB006030"/>
    <n v="2022"/>
    <x v="5"/>
    <d v="2022-06-30T00:00:00"/>
    <s v="BANK ADMIN"/>
    <x v="17"/>
    <x v="5"/>
    <m/>
    <n v="3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42A42-6B1D-4961-AD12-F44DF52553D4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" colHeaderCaption="Bulan">
  <location ref="B7:H24" firstHeaderRow="1" firstDataRow="2" firstDataCol="1"/>
  <pivotFields count="10">
    <pivotField subtotalTop="0" showAll="0" insertBlankRow="1"/>
    <pivotField subtotalTop="0" showAll="0" insertBlankRow="1"/>
    <pivotField axis="axisCol" subtotalTop="0" showAll="0" insertBlankRow="1">
      <items count="7">
        <item x="0"/>
        <item x="1"/>
        <item x="2"/>
        <item x="3"/>
        <item x="4"/>
        <item x="5"/>
        <item t="default"/>
      </items>
    </pivotField>
    <pivotField numFmtId="14" subtotalTop="0" showAll="0" insertBlankRow="1"/>
    <pivotField subtotalTop="0" showAll="0" insertBlankRow="1"/>
    <pivotField axis="axisRow" subtotalTop="0" showAll="0" insertBlankRow="1">
      <items count="19">
        <item x="16"/>
        <item x="17"/>
        <item x="13"/>
        <item x="12"/>
        <item x="4"/>
        <item x="1"/>
        <item x="7"/>
        <item x="5"/>
        <item x="9"/>
        <item x="10"/>
        <item x="11"/>
        <item x="6"/>
        <item x="2"/>
        <item x="3"/>
        <item x="8"/>
        <item x="14"/>
        <item x="15"/>
        <item x="0"/>
        <item t="default"/>
      </items>
    </pivotField>
    <pivotField axis="axisRow" subtotalTop="0" showAll="0" insertBlankRow="1">
      <items count="12">
        <item sd="0" x="2"/>
        <item sd="0" x="1"/>
        <item sd="0" f="1" x="6"/>
        <item sd="0" x="3"/>
        <item sd="0" x="5"/>
        <item h="1" sd="0" f="1" x="10"/>
        <item h="1" sd="0" f="1" x="9"/>
        <item sd="0" f="1" x="8"/>
        <item sd="0" x="4"/>
        <item h="1" x="0"/>
        <item sd="0" f="1" x="7"/>
        <item t="default"/>
      </items>
    </pivotField>
    <pivotField subtotalTop="0" showAll="0" insertBlankRow="1"/>
    <pivotField dataField="1" subtotalTop="0" showAll="0" insertBlankRow="1"/>
    <pivotField subtotalTop="0" showAll="0" insertBlankRow="1" defaultSubtotal="0">
      <items count="2">
        <item n="Q1" sd="0" x="0"/>
        <item n="Q2" sd="0" x="1"/>
      </items>
    </pivotField>
  </pivotFields>
  <rowFields count="2">
    <field x="6"/>
    <field x="5"/>
  </rowFields>
  <rowItems count="16">
    <i>
      <x/>
    </i>
    <i t="blank">
      <x/>
    </i>
    <i>
      <x v="1"/>
    </i>
    <i t="blank">
      <x v="1"/>
    </i>
    <i>
      <x v="2"/>
    </i>
    <i t="blank">
      <x v="2"/>
    </i>
    <i>
      <x v="3"/>
    </i>
    <i t="blank">
      <x v="3"/>
    </i>
    <i>
      <x v="4"/>
    </i>
    <i t="blank">
      <x v="4"/>
    </i>
    <i>
      <x v="7"/>
    </i>
    <i t="blank">
      <x v="7"/>
    </i>
    <i>
      <x v="8"/>
    </i>
    <i t="blank">
      <x v="8"/>
    </i>
    <i>
      <x v="10"/>
    </i>
    <i t="blank">
      <x v="10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 " fld="8" baseField="6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A79-F94D-4EA3-BC1C-A411AA6AAA84}">
  <dimension ref="B1:F20"/>
  <sheetViews>
    <sheetView showGridLines="0" zoomScaleNormal="10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4.7265625" customWidth="1"/>
    <col min="2" max="2" width="3.81640625" customWidth="1"/>
    <col min="3" max="3" width="8.26953125" bestFit="1" customWidth="1"/>
    <col min="4" max="4" width="27.81640625" customWidth="1"/>
    <col min="5" max="6" width="13.1796875" style="16" customWidth="1"/>
    <col min="7" max="7" width="8.453125" customWidth="1"/>
    <col min="8" max="8" width="18.81640625" customWidth="1"/>
    <col min="9" max="9" width="16.1796875" customWidth="1"/>
    <col min="10" max="11" width="14.453125" bestFit="1" customWidth="1"/>
  </cols>
  <sheetData>
    <row r="1" spans="2:2" ht="21" x14ac:dyDescent="0.5">
      <c r="B1" s="17" t="s">
        <v>516</v>
      </c>
    </row>
    <row r="3" spans="2:2" x14ac:dyDescent="0.35">
      <c r="B3" s="56" t="s">
        <v>477</v>
      </c>
    </row>
    <row r="4" spans="2:2" x14ac:dyDescent="0.35">
      <c r="B4" s="57" t="s">
        <v>482</v>
      </c>
    </row>
    <row r="5" spans="2:2" x14ac:dyDescent="0.35">
      <c r="B5" s="57" t="s">
        <v>483</v>
      </c>
    </row>
    <row r="7" spans="2:2" x14ac:dyDescent="0.35">
      <c r="B7" s="56" t="s">
        <v>478</v>
      </c>
    </row>
    <row r="8" spans="2:2" x14ac:dyDescent="0.35">
      <c r="B8" s="57" t="s">
        <v>484</v>
      </c>
    </row>
    <row r="9" spans="2:2" x14ac:dyDescent="0.35">
      <c r="B9" s="57" t="s">
        <v>485</v>
      </c>
    </row>
    <row r="11" spans="2:2" x14ac:dyDescent="0.35">
      <c r="B11" s="56" t="s">
        <v>479</v>
      </c>
    </row>
    <row r="12" spans="2:2" x14ac:dyDescent="0.35">
      <c r="B12" s="57" t="s">
        <v>487</v>
      </c>
    </row>
    <row r="13" spans="2:2" x14ac:dyDescent="0.35">
      <c r="B13" s="57" t="s">
        <v>486</v>
      </c>
    </row>
    <row r="15" spans="2:2" x14ac:dyDescent="0.35">
      <c r="B15" s="56" t="s">
        <v>480</v>
      </c>
    </row>
    <row r="16" spans="2:2" x14ac:dyDescent="0.35">
      <c r="B16" s="57" t="s">
        <v>488</v>
      </c>
    </row>
    <row r="17" spans="2:2" x14ac:dyDescent="0.35">
      <c r="B17" s="57" t="s">
        <v>489</v>
      </c>
    </row>
    <row r="19" spans="2:2" x14ac:dyDescent="0.35">
      <c r="B19" s="56" t="s">
        <v>481</v>
      </c>
    </row>
    <row r="20" spans="2:2" x14ac:dyDescent="0.35">
      <c r="B20" s="57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600"/>
  <sheetViews>
    <sheetView showGridLines="0" zoomScale="70" zoomScaleNormal="70" workbookViewId="0">
      <pane ySplit="1" topLeftCell="A8" activePane="bottomLeft" state="frozen"/>
      <selection pane="bottomLeft" activeCell="D14" sqref="D14"/>
    </sheetView>
  </sheetViews>
  <sheetFormatPr defaultRowHeight="14.5" outlineLevelRow="1" x14ac:dyDescent="0.35"/>
  <cols>
    <col min="1" max="1" width="4.7265625" customWidth="1"/>
    <col min="2" max="2" width="10.7265625" bestFit="1" customWidth="1"/>
    <col min="3" max="5" width="9.453125" customWidth="1"/>
    <col min="6" max="6" width="31.7265625" bestFit="1" customWidth="1"/>
    <col min="7" max="7" width="27" bestFit="1" customWidth="1"/>
    <col min="8" max="8" width="20.26953125" bestFit="1" customWidth="1"/>
    <col min="9" max="9" width="21.1796875" bestFit="1" customWidth="1"/>
    <col min="10" max="10" width="15.453125" bestFit="1" customWidth="1"/>
  </cols>
  <sheetData>
    <row r="1" spans="2:10" ht="21" x14ac:dyDescent="0.5">
      <c r="B1" s="17" t="s">
        <v>514</v>
      </c>
      <c r="E1" s="14"/>
    </row>
    <row r="3" spans="2:10" ht="18.5" x14ac:dyDescent="0.45">
      <c r="B3" s="13" t="s">
        <v>515</v>
      </c>
      <c r="E3" s="13"/>
    </row>
    <row r="4" spans="2:10" ht="5.25" customHeight="1" x14ac:dyDescent="0.35"/>
    <row r="5" spans="2:10" ht="5.25" customHeight="1" x14ac:dyDescent="0.35"/>
    <row r="6" spans="2:10" s="9" customFormat="1" ht="16.5" customHeight="1" x14ac:dyDescent="0.35">
      <c r="B6" s="12" t="s">
        <v>361</v>
      </c>
      <c r="C6" s="12" t="s">
        <v>360</v>
      </c>
      <c r="D6" s="12" t="s">
        <v>359</v>
      </c>
      <c r="E6" s="12" t="s">
        <v>358</v>
      </c>
      <c r="F6" s="12" t="s">
        <v>357</v>
      </c>
      <c r="G6" s="12" t="s">
        <v>356</v>
      </c>
      <c r="H6" s="12" t="s">
        <v>355</v>
      </c>
      <c r="I6" s="12" t="s">
        <v>354</v>
      </c>
      <c r="J6" s="12" t="s">
        <v>353</v>
      </c>
    </row>
    <row r="7" spans="2:10" s="9" customFormat="1" ht="16.5" customHeight="1" x14ac:dyDescent="0.35">
      <c r="B7" s="2" t="s">
        <v>352</v>
      </c>
      <c r="C7" s="8">
        <v>2022</v>
      </c>
      <c r="D7" s="8" t="s">
        <v>292</v>
      </c>
      <c r="E7" s="11">
        <v>44562</v>
      </c>
      <c r="F7" s="2" t="s">
        <v>351</v>
      </c>
      <c r="G7" s="2"/>
      <c r="H7" s="2"/>
      <c r="I7" s="10">
        <v>250000000</v>
      </c>
      <c r="J7" s="10"/>
    </row>
    <row r="8" spans="2:10" s="9" customFormat="1" ht="16.5" customHeight="1" outlineLevel="1" x14ac:dyDescent="0.35">
      <c r="B8" s="2" t="s">
        <v>350</v>
      </c>
      <c r="C8" s="8">
        <v>2022</v>
      </c>
      <c r="D8" s="8" t="s">
        <v>292</v>
      </c>
      <c r="E8" s="11">
        <v>44562</v>
      </c>
      <c r="F8" s="2" t="s">
        <v>349</v>
      </c>
      <c r="G8" s="2"/>
      <c r="H8" s="2"/>
      <c r="I8" s="10">
        <v>175000000</v>
      </c>
      <c r="J8" s="10"/>
    </row>
    <row r="9" spans="2:10" s="9" customFormat="1" ht="16.5" customHeight="1" outlineLevel="1" x14ac:dyDescent="0.35">
      <c r="B9" s="2" t="s">
        <v>348</v>
      </c>
      <c r="C9" s="8">
        <v>2022</v>
      </c>
      <c r="D9" s="8" t="s">
        <v>292</v>
      </c>
      <c r="E9" s="11">
        <v>44562</v>
      </c>
      <c r="F9" s="2" t="s">
        <v>347</v>
      </c>
      <c r="G9" s="2"/>
      <c r="H9" s="2"/>
      <c r="I9" s="10">
        <v>85000000</v>
      </c>
      <c r="J9" s="10"/>
    </row>
    <row r="10" spans="2:10" s="9" customFormat="1" ht="16.5" customHeight="1" outlineLevel="1" x14ac:dyDescent="0.35">
      <c r="B10" s="2" t="s">
        <v>345</v>
      </c>
      <c r="C10" s="8">
        <v>2022</v>
      </c>
      <c r="D10" s="8" t="s">
        <v>292</v>
      </c>
      <c r="E10" s="11">
        <v>44563</v>
      </c>
      <c r="F10" s="2" t="s">
        <v>128</v>
      </c>
      <c r="G10" s="2" t="s">
        <v>10</v>
      </c>
      <c r="H10" s="2" t="s">
        <v>9</v>
      </c>
      <c r="I10" s="2" t="s">
        <v>346</v>
      </c>
      <c r="J10" s="10">
        <v>17500000</v>
      </c>
    </row>
    <row r="11" spans="2:10" s="9" customFormat="1" ht="16.5" customHeight="1" outlineLevel="1" x14ac:dyDescent="0.35">
      <c r="B11" s="2" t="s">
        <v>345</v>
      </c>
      <c r="C11" s="8">
        <v>2022</v>
      </c>
      <c r="D11" s="8" t="s">
        <v>292</v>
      </c>
      <c r="E11" s="11">
        <v>44563</v>
      </c>
      <c r="F11" s="2" t="s">
        <v>90</v>
      </c>
      <c r="G11" s="2" t="s">
        <v>10</v>
      </c>
      <c r="H11" s="2" t="s">
        <v>9</v>
      </c>
      <c r="I11" s="2" t="s">
        <v>291</v>
      </c>
      <c r="J11" s="10">
        <v>14750000</v>
      </c>
    </row>
    <row r="12" spans="2:10" s="9" customFormat="1" ht="16.5" customHeight="1" outlineLevel="1" x14ac:dyDescent="0.35">
      <c r="B12" s="2" t="s">
        <v>345</v>
      </c>
      <c r="C12" s="8">
        <v>2022</v>
      </c>
      <c r="D12" s="8" t="s">
        <v>292</v>
      </c>
      <c r="E12" s="11">
        <v>44563</v>
      </c>
      <c r="F12" s="2" t="s">
        <v>224</v>
      </c>
      <c r="G12" s="2" t="s">
        <v>5</v>
      </c>
      <c r="H12" s="2" t="s">
        <v>230</v>
      </c>
      <c r="I12" s="2" t="s">
        <v>290</v>
      </c>
      <c r="J12" s="10">
        <v>46000000</v>
      </c>
    </row>
    <row r="13" spans="2:10" s="9" customFormat="1" ht="16.5" customHeight="1" outlineLevel="1" collapsed="1" x14ac:dyDescent="0.35">
      <c r="B13" s="2" t="s">
        <v>345</v>
      </c>
      <c r="C13" s="8">
        <v>2022</v>
      </c>
      <c r="D13" s="8" t="s">
        <v>292</v>
      </c>
      <c r="E13" s="11">
        <v>44563</v>
      </c>
      <c r="F13" s="2" t="s">
        <v>224</v>
      </c>
      <c r="G13" s="2" t="s">
        <v>77</v>
      </c>
      <c r="H13" s="2" t="s">
        <v>230</v>
      </c>
      <c r="I13" s="2"/>
      <c r="J13" s="10">
        <v>-2300000</v>
      </c>
    </row>
    <row r="14" spans="2:10" s="9" customFormat="1" ht="16.5" customHeight="1" outlineLevel="1" x14ac:dyDescent="0.35">
      <c r="B14" s="2" t="s">
        <v>345</v>
      </c>
      <c r="C14" s="8">
        <v>2022</v>
      </c>
      <c r="D14" s="8" t="s">
        <v>292</v>
      </c>
      <c r="E14" s="11">
        <v>44563</v>
      </c>
      <c r="F14" s="2" t="s">
        <v>223</v>
      </c>
      <c r="G14" s="2" t="s">
        <v>95</v>
      </c>
      <c r="H14" s="2" t="s">
        <v>20</v>
      </c>
      <c r="I14" s="2"/>
      <c r="J14" s="10">
        <v>5000000</v>
      </c>
    </row>
    <row r="15" spans="2:10" s="9" customFormat="1" ht="16.5" customHeight="1" outlineLevel="1" x14ac:dyDescent="0.35">
      <c r="B15" s="2" t="s">
        <v>345</v>
      </c>
      <c r="C15" s="8">
        <v>2022</v>
      </c>
      <c r="D15" s="8" t="s">
        <v>292</v>
      </c>
      <c r="E15" s="11">
        <v>44563</v>
      </c>
      <c r="F15" s="2" t="s">
        <v>221</v>
      </c>
      <c r="G15" s="2" t="s">
        <v>5</v>
      </c>
      <c r="H15" s="2" t="s">
        <v>230</v>
      </c>
      <c r="I15" s="2" t="s">
        <v>344</v>
      </c>
      <c r="J15" s="10">
        <v>11500000</v>
      </c>
    </row>
    <row r="16" spans="2:10" s="9" customFormat="1" ht="16.5" customHeight="1" outlineLevel="1" x14ac:dyDescent="0.35">
      <c r="B16" s="2" t="s">
        <v>343</v>
      </c>
      <c r="C16" s="8">
        <v>2022</v>
      </c>
      <c r="D16" s="8" t="s">
        <v>292</v>
      </c>
      <c r="E16" s="11">
        <v>44563</v>
      </c>
      <c r="F16" s="2" t="s">
        <v>121</v>
      </c>
      <c r="G16" s="2" t="s">
        <v>258</v>
      </c>
      <c r="H16" s="2" t="s">
        <v>20</v>
      </c>
      <c r="I16" s="2" t="s">
        <v>342</v>
      </c>
      <c r="J16" s="10">
        <v>4750000</v>
      </c>
    </row>
    <row r="17" spans="2:10" s="9" customFormat="1" ht="16.5" customHeight="1" outlineLevel="1" x14ac:dyDescent="0.35">
      <c r="B17" s="2" t="s">
        <v>341</v>
      </c>
      <c r="C17" s="8">
        <v>2022</v>
      </c>
      <c r="D17" s="8" t="s">
        <v>292</v>
      </c>
      <c r="E17" s="11">
        <v>44564</v>
      </c>
      <c r="F17" s="2" t="s">
        <v>118</v>
      </c>
      <c r="G17" s="2" t="s">
        <v>117</v>
      </c>
      <c r="H17" s="2" t="s">
        <v>20</v>
      </c>
      <c r="I17" s="2" t="s">
        <v>340</v>
      </c>
      <c r="J17" s="10">
        <v>3200000</v>
      </c>
    </row>
    <row r="18" spans="2:10" s="9" customFormat="1" ht="16.5" customHeight="1" outlineLevel="1" x14ac:dyDescent="0.35">
      <c r="B18" s="2" t="s">
        <v>339</v>
      </c>
      <c r="C18" s="8">
        <v>2022</v>
      </c>
      <c r="D18" s="8" t="s">
        <v>292</v>
      </c>
      <c r="E18" s="11">
        <v>44566</v>
      </c>
      <c r="F18" s="2" t="s">
        <v>338</v>
      </c>
      <c r="G18" s="2" t="s">
        <v>115</v>
      </c>
      <c r="H18" s="2" t="s">
        <v>20</v>
      </c>
      <c r="I18" s="2" t="s">
        <v>337</v>
      </c>
      <c r="J18" s="10">
        <v>30000000</v>
      </c>
    </row>
    <row r="19" spans="2:10" s="9" customFormat="1" ht="16.5" customHeight="1" outlineLevel="1" collapsed="1" x14ac:dyDescent="0.35">
      <c r="B19" s="2" t="s">
        <v>336</v>
      </c>
      <c r="C19" s="8">
        <v>2022</v>
      </c>
      <c r="D19" s="8" t="s">
        <v>292</v>
      </c>
      <c r="E19" s="11">
        <v>44566</v>
      </c>
      <c r="F19" s="2" t="s">
        <v>216</v>
      </c>
      <c r="G19" s="2" t="s">
        <v>5</v>
      </c>
      <c r="H19" s="2" t="s">
        <v>230</v>
      </c>
      <c r="I19" s="2"/>
      <c r="J19" s="10">
        <v>7500000</v>
      </c>
    </row>
    <row r="20" spans="2:10" s="9" customFormat="1" ht="16.5" customHeight="1" outlineLevel="1" x14ac:dyDescent="0.35">
      <c r="B20" s="2" t="s">
        <v>333</v>
      </c>
      <c r="C20" s="8">
        <v>2022</v>
      </c>
      <c r="D20" s="8" t="s">
        <v>292</v>
      </c>
      <c r="E20" s="11">
        <v>44567</v>
      </c>
      <c r="F20" s="2" t="s">
        <v>111</v>
      </c>
      <c r="G20" s="2" t="s">
        <v>106</v>
      </c>
      <c r="H20" s="2" t="s">
        <v>20</v>
      </c>
      <c r="I20" s="2" t="s">
        <v>335</v>
      </c>
      <c r="J20" s="10">
        <v>525000</v>
      </c>
    </row>
    <row r="21" spans="2:10" s="9" customFormat="1" ht="16.5" customHeight="1" outlineLevel="1" x14ac:dyDescent="0.35">
      <c r="B21" s="2" t="s">
        <v>334</v>
      </c>
      <c r="C21" s="8">
        <v>2022</v>
      </c>
      <c r="D21" s="8" t="s">
        <v>292</v>
      </c>
      <c r="E21" s="11">
        <v>44568</v>
      </c>
      <c r="F21" s="2" t="s">
        <v>110</v>
      </c>
      <c r="G21" s="2" t="s">
        <v>109</v>
      </c>
      <c r="H21" s="2" t="s">
        <v>20</v>
      </c>
      <c r="I21" s="2"/>
      <c r="J21" s="10">
        <v>750000</v>
      </c>
    </row>
    <row r="22" spans="2:10" s="9" customFormat="1" ht="16.5" customHeight="1" outlineLevel="1" x14ac:dyDescent="0.35">
      <c r="B22" s="2" t="s">
        <v>333</v>
      </c>
      <c r="C22" s="8">
        <v>2022</v>
      </c>
      <c r="D22" s="8" t="s">
        <v>292</v>
      </c>
      <c r="E22" s="11">
        <v>44568</v>
      </c>
      <c r="F22" s="2" t="s">
        <v>107</v>
      </c>
      <c r="G22" s="2" t="s">
        <v>106</v>
      </c>
      <c r="H22" s="2" t="s">
        <v>20</v>
      </c>
      <c r="I22" s="2" t="s">
        <v>332</v>
      </c>
      <c r="J22" s="10">
        <v>233500</v>
      </c>
    </row>
    <row r="23" spans="2:10" s="9" customFormat="1" ht="16.5" customHeight="1" outlineLevel="1" x14ac:dyDescent="0.35">
      <c r="B23" s="2" t="s">
        <v>331</v>
      </c>
      <c r="C23" s="8">
        <v>2022</v>
      </c>
      <c r="D23" s="8" t="s">
        <v>292</v>
      </c>
      <c r="E23" s="11">
        <v>44568</v>
      </c>
      <c r="F23" s="2" t="s">
        <v>330</v>
      </c>
      <c r="G23" s="2" t="s">
        <v>103</v>
      </c>
      <c r="H23" s="2" t="s">
        <v>20</v>
      </c>
      <c r="I23" s="2"/>
      <c r="J23" s="10">
        <v>4250000</v>
      </c>
    </row>
    <row r="24" spans="2:10" s="9" customFormat="1" ht="16.5" customHeight="1" outlineLevel="1" x14ac:dyDescent="0.35">
      <c r="B24" s="2" t="s">
        <v>329</v>
      </c>
      <c r="C24" s="8">
        <v>2022</v>
      </c>
      <c r="D24" s="8" t="s">
        <v>292</v>
      </c>
      <c r="E24" s="11">
        <v>44571</v>
      </c>
      <c r="F24" s="2" t="s">
        <v>209</v>
      </c>
      <c r="G24" s="2" t="s">
        <v>5</v>
      </c>
      <c r="H24" s="2" t="s">
        <v>230</v>
      </c>
      <c r="I24" s="2" t="s">
        <v>328</v>
      </c>
      <c r="J24" s="10">
        <v>1000000</v>
      </c>
    </row>
    <row r="25" spans="2:10" s="9" customFormat="1" ht="16.5" customHeight="1" outlineLevel="1" x14ac:dyDescent="0.35">
      <c r="B25" s="2" t="s">
        <v>327</v>
      </c>
      <c r="C25" s="8">
        <v>2022</v>
      </c>
      <c r="D25" s="8" t="s">
        <v>292</v>
      </c>
      <c r="E25" s="11">
        <v>44571</v>
      </c>
      <c r="F25" s="2" t="s">
        <v>13</v>
      </c>
      <c r="G25" s="2" t="s">
        <v>10</v>
      </c>
      <c r="H25" s="2" t="s">
        <v>9</v>
      </c>
      <c r="I25" s="2"/>
      <c r="J25" s="10">
        <v>780000</v>
      </c>
    </row>
    <row r="26" spans="2:10" s="9" customFormat="1" ht="16.5" customHeight="1" outlineLevel="1" x14ac:dyDescent="0.35">
      <c r="B26" s="2" t="s">
        <v>327</v>
      </c>
      <c r="C26" s="8">
        <v>2022</v>
      </c>
      <c r="D26" s="8" t="s">
        <v>292</v>
      </c>
      <c r="E26" s="11">
        <v>44572</v>
      </c>
      <c r="F26" s="2" t="s">
        <v>11</v>
      </c>
      <c r="G26" s="2" t="s">
        <v>10</v>
      </c>
      <c r="H26" s="2" t="s">
        <v>9</v>
      </c>
      <c r="I26" s="2"/>
      <c r="J26" s="10">
        <v>375000</v>
      </c>
    </row>
    <row r="27" spans="2:10" s="9" customFormat="1" ht="16.5" customHeight="1" outlineLevel="1" collapsed="1" x14ac:dyDescent="0.35">
      <c r="B27" s="2" t="s">
        <v>326</v>
      </c>
      <c r="C27" s="8">
        <v>2022</v>
      </c>
      <c r="D27" s="8" t="s">
        <v>292</v>
      </c>
      <c r="E27" s="11">
        <v>44572</v>
      </c>
      <c r="F27" s="2" t="s">
        <v>206</v>
      </c>
      <c r="G27" s="2" t="s">
        <v>5</v>
      </c>
      <c r="H27" s="2" t="s">
        <v>230</v>
      </c>
      <c r="I27" s="2" t="s">
        <v>325</v>
      </c>
      <c r="J27" s="10">
        <v>11500000</v>
      </c>
    </row>
    <row r="28" spans="2:10" s="9" customFormat="1" ht="16.5" customHeight="1" outlineLevel="1" x14ac:dyDescent="0.35">
      <c r="B28" s="2" t="s">
        <v>324</v>
      </c>
      <c r="C28" s="8">
        <v>2022</v>
      </c>
      <c r="D28" s="8" t="s">
        <v>292</v>
      </c>
      <c r="E28" s="11">
        <v>44573</v>
      </c>
      <c r="F28" s="2" t="s">
        <v>202</v>
      </c>
      <c r="G28" s="2" t="s">
        <v>5</v>
      </c>
      <c r="H28" s="2" t="s">
        <v>230</v>
      </c>
      <c r="I28" s="2" t="s">
        <v>323</v>
      </c>
      <c r="J28" s="10">
        <v>23100000</v>
      </c>
    </row>
    <row r="29" spans="2:10" s="9" customFormat="1" ht="16.5" customHeight="1" outlineLevel="1" x14ac:dyDescent="0.35">
      <c r="B29" s="2" t="s">
        <v>321</v>
      </c>
      <c r="C29" s="8">
        <v>2022</v>
      </c>
      <c r="D29" s="8" t="s">
        <v>292</v>
      </c>
      <c r="E29" s="11">
        <v>44574</v>
      </c>
      <c r="F29" s="2" t="s">
        <v>204</v>
      </c>
      <c r="G29" s="2" t="s">
        <v>95</v>
      </c>
      <c r="H29" s="2" t="s">
        <v>20</v>
      </c>
      <c r="I29" s="2" t="s">
        <v>322</v>
      </c>
      <c r="J29" s="10">
        <v>5000000</v>
      </c>
    </row>
    <row r="30" spans="2:10" s="9" customFormat="1" ht="16.5" customHeight="1" outlineLevel="1" x14ac:dyDescent="0.35">
      <c r="B30" s="2" t="s">
        <v>321</v>
      </c>
      <c r="C30" s="8">
        <v>2022</v>
      </c>
      <c r="D30" s="8" t="s">
        <v>292</v>
      </c>
      <c r="E30" s="11">
        <v>44575</v>
      </c>
      <c r="F30" s="2" t="s">
        <v>202</v>
      </c>
      <c r="G30" s="2" t="s">
        <v>5</v>
      </c>
      <c r="H30" s="2" t="s">
        <v>230</v>
      </c>
      <c r="I30" s="2" t="s">
        <v>320</v>
      </c>
      <c r="J30" s="10">
        <v>3250000</v>
      </c>
    </row>
    <row r="31" spans="2:10" s="9" customFormat="1" ht="16.5" customHeight="1" outlineLevel="1" x14ac:dyDescent="0.35">
      <c r="B31" s="2" t="s">
        <v>319</v>
      </c>
      <c r="C31" s="8">
        <v>2022</v>
      </c>
      <c r="D31" s="8" t="s">
        <v>292</v>
      </c>
      <c r="E31" s="11">
        <v>44575</v>
      </c>
      <c r="F31" s="2" t="s">
        <v>92</v>
      </c>
      <c r="G31" s="2" t="s">
        <v>10</v>
      </c>
      <c r="H31" s="2" t="s">
        <v>9</v>
      </c>
      <c r="I31" s="2"/>
      <c r="J31" s="10">
        <v>17500000</v>
      </c>
    </row>
    <row r="32" spans="2:10" s="9" customFormat="1" ht="16.5" customHeight="1" outlineLevel="1" x14ac:dyDescent="0.35">
      <c r="B32" s="2" t="s">
        <v>318</v>
      </c>
      <c r="C32" s="8">
        <v>2022</v>
      </c>
      <c r="D32" s="8" t="s">
        <v>292</v>
      </c>
      <c r="E32" s="11">
        <v>44575</v>
      </c>
      <c r="F32" s="2" t="s">
        <v>90</v>
      </c>
      <c r="G32" s="2" t="s">
        <v>10</v>
      </c>
      <c r="H32" s="2" t="s">
        <v>9</v>
      </c>
      <c r="I32" s="2" t="s">
        <v>291</v>
      </c>
      <c r="J32" s="10">
        <v>14750000</v>
      </c>
    </row>
    <row r="33" spans="2:10" s="9" customFormat="1" ht="16.5" customHeight="1" outlineLevel="1" x14ac:dyDescent="0.35">
      <c r="B33" s="2" t="s">
        <v>317</v>
      </c>
      <c r="C33" s="8">
        <v>2022</v>
      </c>
      <c r="D33" s="8" t="s">
        <v>292</v>
      </c>
      <c r="E33" s="11">
        <v>44578</v>
      </c>
      <c r="F33" s="2" t="s">
        <v>200</v>
      </c>
      <c r="G33" s="2" t="s">
        <v>5</v>
      </c>
      <c r="H33" s="2" t="s">
        <v>230</v>
      </c>
      <c r="I33" s="2" t="s">
        <v>316</v>
      </c>
      <c r="J33" s="10">
        <v>8500000</v>
      </c>
    </row>
    <row r="34" spans="2:10" s="9" customFormat="1" ht="16.5" customHeight="1" outlineLevel="1" x14ac:dyDescent="0.35">
      <c r="B34" s="2" t="s">
        <v>314</v>
      </c>
      <c r="C34" s="8">
        <v>2022</v>
      </c>
      <c r="D34" s="8" t="s">
        <v>292</v>
      </c>
      <c r="E34" s="11">
        <v>44578</v>
      </c>
      <c r="F34" s="2" t="s">
        <v>199</v>
      </c>
      <c r="G34" s="2" t="s">
        <v>5</v>
      </c>
      <c r="H34" s="2" t="s">
        <v>230</v>
      </c>
      <c r="I34" s="2" t="s">
        <v>315</v>
      </c>
      <c r="J34" s="10">
        <v>11200000</v>
      </c>
    </row>
    <row r="35" spans="2:10" s="9" customFormat="1" ht="16.5" customHeight="1" outlineLevel="1" x14ac:dyDescent="0.35">
      <c r="B35" s="2" t="s">
        <v>314</v>
      </c>
      <c r="C35" s="8">
        <v>2022</v>
      </c>
      <c r="D35" s="8" t="s">
        <v>292</v>
      </c>
      <c r="E35" s="11">
        <v>44579</v>
      </c>
      <c r="F35" s="2" t="s">
        <v>86</v>
      </c>
      <c r="G35" s="2" t="s">
        <v>85</v>
      </c>
      <c r="H35" s="2" t="s">
        <v>20</v>
      </c>
      <c r="I35" s="2"/>
      <c r="J35" s="10">
        <v>7500000</v>
      </c>
    </row>
    <row r="36" spans="2:10" s="9" customFormat="1" ht="16.5" customHeight="1" outlineLevel="1" x14ac:dyDescent="0.35">
      <c r="B36" s="2" t="s">
        <v>312</v>
      </c>
      <c r="C36" s="8">
        <v>2022</v>
      </c>
      <c r="D36" s="8" t="s">
        <v>292</v>
      </c>
      <c r="E36" s="11">
        <v>44579</v>
      </c>
      <c r="F36" s="2" t="s">
        <v>197</v>
      </c>
      <c r="G36" s="2" t="s">
        <v>5</v>
      </c>
      <c r="H36" s="2" t="s">
        <v>230</v>
      </c>
      <c r="I36" s="2" t="s">
        <v>313</v>
      </c>
      <c r="J36" s="10">
        <v>32500000</v>
      </c>
    </row>
    <row r="37" spans="2:10" s="9" customFormat="1" ht="16.5" customHeight="1" outlineLevel="1" x14ac:dyDescent="0.35">
      <c r="B37" s="2" t="s">
        <v>312</v>
      </c>
      <c r="C37" s="8">
        <v>2022</v>
      </c>
      <c r="D37" s="8" t="s">
        <v>292</v>
      </c>
      <c r="E37" s="11">
        <v>44580</v>
      </c>
      <c r="F37" s="2" t="s">
        <v>197</v>
      </c>
      <c r="G37" s="2" t="s">
        <v>77</v>
      </c>
      <c r="H37" s="2" t="s">
        <v>230</v>
      </c>
      <c r="I37" s="2"/>
      <c r="J37" s="10">
        <v>-1625000</v>
      </c>
    </row>
    <row r="38" spans="2:10" s="9" customFormat="1" ht="16.5" customHeight="1" outlineLevel="1" collapsed="1" x14ac:dyDescent="0.35">
      <c r="B38" s="2" t="s">
        <v>310</v>
      </c>
      <c r="C38" s="8">
        <v>2022</v>
      </c>
      <c r="D38" s="8" t="s">
        <v>292</v>
      </c>
      <c r="E38" s="11">
        <v>44580</v>
      </c>
      <c r="F38" s="2" t="s">
        <v>195</v>
      </c>
      <c r="G38" s="2" t="s">
        <v>5</v>
      </c>
      <c r="H38" s="2" t="s">
        <v>230</v>
      </c>
      <c r="I38" s="2" t="s">
        <v>311</v>
      </c>
      <c r="J38" s="10">
        <v>22400000</v>
      </c>
    </row>
    <row r="39" spans="2:10" s="9" customFormat="1" ht="16.5" customHeight="1" outlineLevel="1" x14ac:dyDescent="0.35">
      <c r="B39" s="2" t="s">
        <v>310</v>
      </c>
      <c r="C39" s="8">
        <v>2022</v>
      </c>
      <c r="D39" s="8" t="s">
        <v>292</v>
      </c>
      <c r="E39" s="11">
        <v>44581</v>
      </c>
      <c r="F39" s="2" t="s">
        <v>195</v>
      </c>
      <c r="G39" s="2" t="s">
        <v>77</v>
      </c>
      <c r="H39" s="2" t="s">
        <v>230</v>
      </c>
      <c r="I39" s="2"/>
      <c r="J39" s="10">
        <v>-1120000</v>
      </c>
    </row>
    <row r="40" spans="2:10" s="9" customFormat="1" ht="16.5" customHeight="1" outlineLevel="1" x14ac:dyDescent="0.35">
      <c r="B40" s="2" t="s">
        <v>308</v>
      </c>
      <c r="C40" s="8">
        <v>2022</v>
      </c>
      <c r="D40" s="8" t="s">
        <v>292</v>
      </c>
      <c r="E40" s="11">
        <v>44581</v>
      </c>
      <c r="F40" s="2" t="s">
        <v>13</v>
      </c>
      <c r="G40" s="2" t="s">
        <v>10</v>
      </c>
      <c r="H40" s="2" t="s">
        <v>9</v>
      </c>
      <c r="I40" s="2" t="s">
        <v>309</v>
      </c>
      <c r="J40" s="10">
        <v>780000</v>
      </c>
    </row>
    <row r="41" spans="2:10" s="9" customFormat="1" ht="16.5" customHeight="1" outlineLevel="1" x14ac:dyDescent="0.35">
      <c r="B41" s="2" t="s">
        <v>308</v>
      </c>
      <c r="C41" s="8">
        <v>2022</v>
      </c>
      <c r="D41" s="8" t="s">
        <v>292</v>
      </c>
      <c r="E41" s="11">
        <v>44582</v>
      </c>
      <c r="F41" s="2" t="s">
        <v>11</v>
      </c>
      <c r="G41" s="2" t="s">
        <v>10</v>
      </c>
      <c r="H41" s="2" t="s">
        <v>9</v>
      </c>
      <c r="I41" s="2" t="s">
        <v>307</v>
      </c>
      <c r="J41" s="10">
        <v>375000</v>
      </c>
    </row>
    <row r="42" spans="2:10" s="9" customFormat="1" ht="16.5" customHeight="1" outlineLevel="1" x14ac:dyDescent="0.35">
      <c r="B42" s="2" t="s">
        <v>305</v>
      </c>
      <c r="C42" s="8">
        <v>2022</v>
      </c>
      <c r="D42" s="8" t="s">
        <v>292</v>
      </c>
      <c r="E42" s="11">
        <v>44582</v>
      </c>
      <c r="F42" s="2" t="s">
        <v>193</v>
      </c>
      <c r="G42" s="2" t="s">
        <v>5</v>
      </c>
      <c r="H42" s="2" t="s">
        <v>230</v>
      </c>
      <c r="I42" s="2" t="s">
        <v>306</v>
      </c>
      <c r="J42" s="10">
        <v>42250000</v>
      </c>
    </row>
    <row r="43" spans="2:10" s="9" customFormat="1" ht="16.5" customHeight="1" outlineLevel="1" x14ac:dyDescent="0.35">
      <c r="B43" s="2" t="s">
        <v>305</v>
      </c>
      <c r="C43" s="8">
        <v>2022</v>
      </c>
      <c r="D43" s="8" t="s">
        <v>292</v>
      </c>
      <c r="E43" s="11">
        <v>44582</v>
      </c>
      <c r="F43" s="2" t="s">
        <v>193</v>
      </c>
      <c r="G43" s="2" t="s">
        <v>77</v>
      </c>
      <c r="H43" s="2" t="s">
        <v>230</v>
      </c>
      <c r="I43" s="2"/>
      <c r="J43" s="10">
        <v>-2112500</v>
      </c>
    </row>
    <row r="44" spans="2:10" s="9" customFormat="1" ht="16.5" customHeight="1" outlineLevel="1" x14ac:dyDescent="0.35">
      <c r="B44" s="2" t="s">
        <v>304</v>
      </c>
      <c r="C44" s="8">
        <v>2022</v>
      </c>
      <c r="D44" s="8" t="s">
        <v>292</v>
      </c>
      <c r="E44" s="11">
        <v>44582</v>
      </c>
      <c r="F44" s="2" t="s">
        <v>191</v>
      </c>
      <c r="G44" s="2" t="s">
        <v>5</v>
      </c>
      <c r="H44" s="2" t="s">
        <v>230</v>
      </c>
      <c r="I44" s="2" t="s">
        <v>303</v>
      </c>
      <c r="J44" s="10">
        <v>5320000</v>
      </c>
    </row>
    <row r="45" spans="2:10" s="9" customFormat="1" ht="16.5" customHeight="1" outlineLevel="1" x14ac:dyDescent="0.35">
      <c r="B45" s="2" t="s">
        <v>302</v>
      </c>
      <c r="C45" s="8">
        <v>2022</v>
      </c>
      <c r="D45" s="8" t="s">
        <v>292</v>
      </c>
      <c r="E45" s="11">
        <v>44585</v>
      </c>
      <c r="F45" s="2" t="s">
        <v>75</v>
      </c>
      <c r="G45" s="2" t="s">
        <v>240</v>
      </c>
      <c r="H45" s="2" t="s">
        <v>20</v>
      </c>
      <c r="I45" s="2"/>
      <c r="J45" s="10">
        <v>15000000</v>
      </c>
    </row>
    <row r="46" spans="2:10" s="9" customFormat="1" ht="16.5" customHeight="1" outlineLevel="1" x14ac:dyDescent="0.35">
      <c r="B46" s="2" t="s">
        <v>302</v>
      </c>
      <c r="C46" s="8">
        <v>2022</v>
      </c>
      <c r="D46" s="8" t="s">
        <v>292</v>
      </c>
      <c r="E46" s="11">
        <v>44586</v>
      </c>
      <c r="F46" s="2" t="s">
        <v>74</v>
      </c>
      <c r="G46" s="2" t="s">
        <v>238</v>
      </c>
      <c r="H46" s="2" t="s">
        <v>20</v>
      </c>
      <c r="I46" s="2"/>
      <c r="J46" s="10">
        <v>10000000</v>
      </c>
    </row>
    <row r="47" spans="2:10" s="9" customFormat="1" ht="16.5" customHeight="1" outlineLevel="1" x14ac:dyDescent="0.35">
      <c r="B47" s="2" t="s">
        <v>302</v>
      </c>
      <c r="C47" s="8">
        <v>2022</v>
      </c>
      <c r="D47" s="8" t="s">
        <v>292</v>
      </c>
      <c r="E47" s="11">
        <v>44586</v>
      </c>
      <c r="F47" s="2" t="s">
        <v>73</v>
      </c>
      <c r="G47" s="2" t="s">
        <v>240</v>
      </c>
      <c r="H47" s="2" t="s">
        <v>20</v>
      </c>
      <c r="I47" s="2"/>
      <c r="J47" s="10">
        <v>15000000</v>
      </c>
    </row>
    <row r="48" spans="2:10" s="9" customFormat="1" ht="16.5" customHeight="1" outlineLevel="1" x14ac:dyDescent="0.35">
      <c r="B48" s="2" t="s">
        <v>302</v>
      </c>
      <c r="C48" s="8">
        <v>2022</v>
      </c>
      <c r="D48" s="8" t="s">
        <v>292</v>
      </c>
      <c r="E48" s="11">
        <v>44586</v>
      </c>
      <c r="F48" s="2" t="s">
        <v>72</v>
      </c>
      <c r="G48" s="2" t="s">
        <v>238</v>
      </c>
      <c r="H48" s="2" t="s">
        <v>20</v>
      </c>
      <c r="I48" s="2"/>
      <c r="J48" s="10">
        <v>7500000</v>
      </c>
    </row>
    <row r="49" spans="2:10" s="9" customFormat="1" ht="16.5" customHeight="1" outlineLevel="1" x14ac:dyDescent="0.35">
      <c r="B49" s="2" t="s">
        <v>302</v>
      </c>
      <c r="C49" s="8">
        <v>2022</v>
      </c>
      <c r="D49" s="8" t="s">
        <v>292</v>
      </c>
      <c r="E49" s="11">
        <v>44586</v>
      </c>
      <c r="F49" s="2" t="s">
        <v>71</v>
      </c>
      <c r="G49" s="2" t="s">
        <v>240</v>
      </c>
      <c r="H49" s="2" t="s">
        <v>20</v>
      </c>
      <c r="I49" s="2"/>
      <c r="J49" s="10">
        <v>15000000</v>
      </c>
    </row>
    <row r="50" spans="2:10" s="9" customFormat="1" ht="16.5" customHeight="1" outlineLevel="1" x14ac:dyDescent="0.35">
      <c r="B50" s="2" t="s">
        <v>302</v>
      </c>
      <c r="C50" s="8">
        <v>2022</v>
      </c>
      <c r="D50" s="8" t="s">
        <v>292</v>
      </c>
      <c r="E50" s="11">
        <v>44586</v>
      </c>
      <c r="F50" s="2" t="s">
        <v>70</v>
      </c>
      <c r="G50" s="2" t="s">
        <v>238</v>
      </c>
      <c r="H50" s="2" t="s">
        <v>20</v>
      </c>
      <c r="I50" s="2"/>
      <c r="J50" s="10">
        <v>9000000</v>
      </c>
    </row>
    <row r="51" spans="2:10" s="9" customFormat="1" ht="16.5" customHeight="1" outlineLevel="1" x14ac:dyDescent="0.35">
      <c r="B51" s="2" t="s">
        <v>302</v>
      </c>
      <c r="C51" s="8">
        <v>2022</v>
      </c>
      <c r="D51" s="8" t="s">
        <v>292</v>
      </c>
      <c r="E51" s="11">
        <v>44586</v>
      </c>
      <c r="F51" s="2" t="s">
        <v>69</v>
      </c>
      <c r="G51" s="2" t="s">
        <v>240</v>
      </c>
      <c r="H51" s="2" t="s">
        <v>20</v>
      </c>
      <c r="I51" s="2"/>
      <c r="J51" s="10">
        <v>12000000</v>
      </c>
    </row>
    <row r="52" spans="2:10" s="9" customFormat="1" ht="16.5" customHeight="1" outlineLevel="1" x14ac:dyDescent="0.35">
      <c r="B52" s="2" t="s">
        <v>302</v>
      </c>
      <c r="C52" s="8">
        <v>2022</v>
      </c>
      <c r="D52" s="8" t="s">
        <v>292</v>
      </c>
      <c r="E52" s="11">
        <v>44586</v>
      </c>
      <c r="F52" s="2" t="s">
        <v>68</v>
      </c>
      <c r="G52" s="2" t="s">
        <v>238</v>
      </c>
      <c r="H52" s="2" t="s">
        <v>20</v>
      </c>
      <c r="I52" s="2"/>
      <c r="J52" s="10">
        <v>10000000</v>
      </c>
    </row>
    <row r="53" spans="2:10" s="9" customFormat="1" ht="16.5" customHeight="1" outlineLevel="1" x14ac:dyDescent="0.35">
      <c r="B53" s="2" t="s">
        <v>302</v>
      </c>
      <c r="C53" s="8">
        <v>2022</v>
      </c>
      <c r="D53" s="8" t="s">
        <v>292</v>
      </c>
      <c r="E53" s="11">
        <v>44586</v>
      </c>
      <c r="F53" s="2" t="s">
        <v>67</v>
      </c>
      <c r="G53" s="2" t="s">
        <v>240</v>
      </c>
      <c r="H53" s="2" t="s">
        <v>20</v>
      </c>
      <c r="I53" s="2"/>
      <c r="J53" s="10">
        <v>10000000</v>
      </c>
    </row>
    <row r="54" spans="2:10" s="9" customFormat="1" ht="16.5" customHeight="1" outlineLevel="1" x14ac:dyDescent="0.35">
      <c r="B54" s="2" t="s">
        <v>302</v>
      </c>
      <c r="C54" s="8">
        <v>2022</v>
      </c>
      <c r="D54" s="8" t="s">
        <v>292</v>
      </c>
      <c r="E54" s="11">
        <v>44586</v>
      </c>
      <c r="F54" s="2" t="s">
        <v>66</v>
      </c>
      <c r="G54" s="2" t="s">
        <v>238</v>
      </c>
      <c r="H54" s="2" t="s">
        <v>20</v>
      </c>
      <c r="I54" s="2"/>
      <c r="J54" s="10">
        <v>7000000</v>
      </c>
    </row>
    <row r="55" spans="2:10" s="9" customFormat="1" ht="16.5" customHeight="1" outlineLevel="1" x14ac:dyDescent="0.35">
      <c r="B55" s="2" t="s">
        <v>302</v>
      </c>
      <c r="C55" s="8">
        <v>2022</v>
      </c>
      <c r="D55" s="8" t="s">
        <v>292</v>
      </c>
      <c r="E55" s="11">
        <v>44586</v>
      </c>
      <c r="F55" s="2" t="s">
        <v>65</v>
      </c>
      <c r="G55" s="2" t="s">
        <v>240</v>
      </c>
      <c r="H55" s="2" t="s">
        <v>20</v>
      </c>
      <c r="I55" s="2"/>
      <c r="J55" s="10">
        <v>10000000</v>
      </c>
    </row>
    <row r="56" spans="2:10" s="9" customFormat="1" ht="16.5" customHeight="1" outlineLevel="1" x14ac:dyDescent="0.35">
      <c r="B56" s="2" t="s">
        <v>302</v>
      </c>
      <c r="C56" s="8">
        <v>2022</v>
      </c>
      <c r="D56" s="8" t="s">
        <v>292</v>
      </c>
      <c r="E56" s="11">
        <v>44586</v>
      </c>
      <c r="F56" s="2" t="s">
        <v>64</v>
      </c>
      <c r="G56" s="2" t="s">
        <v>238</v>
      </c>
      <c r="H56" s="2" t="s">
        <v>20</v>
      </c>
      <c r="I56" s="2"/>
      <c r="J56" s="10">
        <v>7000000</v>
      </c>
    </row>
    <row r="57" spans="2:10" s="9" customFormat="1" ht="16.5" customHeight="1" outlineLevel="1" x14ac:dyDescent="0.35">
      <c r="B57" s="2" t="s">
        <v>302</v>
      </c>
      <c r="C57" s="8">
        <v>2022</v>
      </c>
      <c r="D57" s="8" t="s">
        <v>292</v>
      </c>
      <c r="E57" s="11">
        <v>44586</v>
      </c>
      <c r="F57" s="2" t="s">
        <v>63</v>
      </c>
      <c r="G57" s="2" t="s">
        <v>240</v>
      </c>
      <c r="H57" s="2" t="s">
        <v>20</v>
      </c>
      <c r="I57" s="2"/>
      <c r="J57" s="10">
        <v>12000000</v>
      </c>
    </row>
    <row r="58" spans="2:10" s="9" customFormat="1" ht="16.5" customHeight="1" outlineLevel="1" x14ac:dyDescent="0.35">
      <c r="B58" s="2" t="s">
        <v>302</v>
      </c>
      <c r="C58" s="8">
        <v>2022</v>
      </c>
      <c r="D58" s="8" t="s">
        <v>292</v>
      </c>
      <c r="E58" s="11">
        <v>44586</v>
      </c>
      <c r="F58" s="2" t="s">
        <v>62</v>
      </c>
      <c r="G58" s="2" t="s">
        <v>238</v>
      </c>
      <c r="H58" s="2" t="s">
        <v>20</v>
      </c>
      <c r="I58" s="2"/>
      <c r="J58" s="10">
        <v>9000000</v>
      </c>
    </row>
    <row r="59" spans="2:10" s="9" customFormat="1" ht="16.5" customHeight="1" outlineLevel="1" x14ac:dyDescent="0.35">
      <c r="B59" s="2" t="s">
        <v>302</v>
      </c>
      <c r="C59" s="8">
        <v>2022</v>
      </c>
      <c r="D59" s="8" t="s">
        <v>292</v>
      </c>
      <c r="E59" s="11">
        <v>44586</v>
      </c>
      <c r="F59" s="2" t="s">
        <v>61</v>
      </c>
      <c r="G59" s="2" t="s">
        <v>240</v>
      </c>
      <c r="H59" s="2" t="s">
        <v>20</v>
      </c>
      <c r="I59" s="2"/>
      <c r="J59" s="10">
        <v>10000000</v>
      </c>
    </row>
    <row r="60" spans="2:10" s="9" customFormat="1" ht="16.5" customHeight="1" outlineLevel="1" x14ac:dyDescent="0.35">
      <c r="B60" s="2" t="s">
        <v>302</v>
      </c>
      <c r="C60" s="8">
        <v>2022</v>
      </c>
      <c r="D60" s="8" t="s">
        <v>292</v>
      </c>
      <c r="E60" s="11">
        <v>44586</v>
      </c>
      <c r="F60" s="2" t="s">
        <v>60</v>
      </c>
      <c r="G60" s="2" t="s">
        <v>238</v>
      </c>
      <c r="H60" s="2" t="s">
        <v>20</v>
      </c>
      <c r="I60" s="2"/>
      <c r="J60" s="10">
        <v>8000000</v>
      </c>
    </row>
    <row r="61" spans="2:10" s="9" customFormat="1" ht="16.5" customHeight="1" outlineLevel="1" x14ac:dyDescent="0.35">
      <c r="B61" s="2" t="s">
        <v>302</v>
      </c>
      <c r="C61" s="8">
        <v>2022</v>
      </c>
      <c r="D61" s="8" t="s">
        <v>292</v>
      </c>
      <c r="E61" s="11">
        <v>44586</v>
      </c>
      <c r="F61" s="2" t="s">
        <v>59</v>
      </c>
      <c r="G61" s="2" t="s">
        <v>240</v>
      </c>
      <c r="H61" s="2" t="s">
        <v>20</v>
      </c>
      <c r="I61" s="2"/>
      <c r="J61" s="10">
        <v>10000000</v>
      </c>
    </row>
    <row r="62" spans="2:10" s="9" customFormat="1" ht="16.5" customHeight="1" outlineLevel="1" x14ac:dyDescent="0.35">
      <c r="B62" s="2" t="s">
        <v>302</v>
      </c>
      <c r="C62" s="8">
        <v>2022</v>
      </c>
      <c r="D62" s="8" t="s">
        <v>292</v>
      </c>
      <c r="E62" s="11">
        <v>44586</v>
      </c>
      <c r="F62" s="2" t="s">
        <v>58</v>
      </c>
      <c r="G62" s="2" t="s">
        <v>238</v>
      </c>
      <c r="H62" s="2" t="s">
        <v>20</v>
      </c>
      <c r="I62" s="2"/>
      <c r="J62" s="10">
        <v>5000000</v>
      </c>
    </row>
    <row r="63" spans="2:10" s="9" customFormat="1" ht="16.5" customHeight="1" outlineLevel="1" x14ac:dyDescent="0.35">
      <c r="B63" s="2" t="s">
        <v>302</v>
      </c>
      <c r="C63" s="8">
        <v>2022</v>
      </c>
      <c r="D63" s="8" t="s">
        <v>292</v>
      </c>
      <c r="E63" s="11">
        <v>44586</v>
      </c>
      <c r="F63" s="2" t="s">
        <v>57</v>
      </c>
      <c r="G63" s="2" t="s">
        <v>240</v>
      </c>
      <c r="H63" s="2" t="s">
        <v>20</v>
      </c>
      <c r="I63" s="2"/>
      <c r="J63" s="10">
        <v>10000000</v>
      </c>
    </row>
    <row r="64" spans="2:10" s="9" customFormat="1" ht="16.5" customHeight="1" outlineLevel="1" x14ac:dyDescent="0.35">
      <c r="B64" s="2" t="s">
        <v>302</v>
      </c>
      <c r="C64" s="8">
        <v>2022</v>
      </c>
      <c r="D64" s="8" t="s">
        <v>292</v>
      </c>
      <c r="E64" s="11">
        <v>44586</v>
      </c>
      <c r="F64" s="2" t="s">
        <v>56</v>
      </c>
      <c r="G64" s="2" t="s">
        <v>238</v>
      </c>
      <c r="H64" s="2" t="s">
        <v>20</v>
      </c>
      <c r="I64" s="2"/>
      <c r="J64" s="10">
        <v>7000000</v>
      </c>
    </row>
    <row r="65" spans="2:10" s="9" customFormat="1" ht="16.5" customHeight="1" outlineLevel="1" x14ac:dyDescent="0.35">
      <c r="B65" s="2" t="s">
        <v>302</v>
      </c>
      <c r="C65" s="8">
        <v>2022</v>
      </c>
      <c r="D65" s="8" t="s">
        <v>292</v>
      </c>
      <c r="E65" s="11">
        <v>44586</v>
      </c>
      <c r="F65" s="2" t="s">
        <v>55</v>
      </c>
      <c r="G65" s="2" t="s">
        <v>240</v>
      </c>
      <c r="H65" s="2" t="s">
        <v>20</v>
      </c>
      <c r="I65" s="2"/>
      <c r="J65" s="10">
        <v>12000000</v>
      </c>
    </row>
    <row r="66" spans="2:10" s="9" customFormat="1" ht="16.5" customHeight="1" outlineLevel="1" x14ac:dyDescent="0.35">
      <c r="B66" s="2" t="s">
        <v>302</v>
      </c>
      <c r="C66" s="8">
        <v>2022</v>
      </c>
      <c r="D66" s="8" t="s">
        <v>292</v>
      </c>
      <c r="E66" s="11">
        <v>44586</v>
      </c>
      <c r="F66" s="2" t="s">
        <v>54</v>
      </c>
      <c r="G66" s="2" t="s">
        <v>238</v>
      </c>
      <c r="H66" s="2" t="s">
        <v>20</v>
      </c>
      <c r="I66" s="2"/>
      <c r="J66" s="10">
        <v>8500000</v>
      </c>
    </row>
    <row r="67" spans="2:10" s="9" customFormat="1" ht="16.5" customHeight="1" outlineLevel="1" x14ac:dyDescent="0.35">
      <c r="B67" s="2" t="s">
        <v>302</v>
      </c>
      <c r="C67" s="8">
        <v>2022</v>
      </c>
      <c r="D67" s="8" t="s">
        <v>292</v>
      </c>
      <c r="E67" s="11">
        <v>44586</v>
      </c>
      <c r="F67" s="2" t="s">
        <v>53</v>
      </c>
      <c r="G67" s="2" t="s">
        <v>240</v>
      </c>
      <c r="H67" s="2" t="s">
        <v>20</v>
      </c>
      <c r="I67" s="2"/>
      <c r="J67" s="10">
        <v>10000000</v>
      </c>
    </row>
    <row r="68" spans="2:10" s="9" customFormat="1" ht="16.5" customHeight="1" outlineLevel="1" x14ac:dyDescent="0.35">
      <c r="B68" s="2" t="s">
        <v>302</v>
      </c>
      <c r="C68" s="8">
        <v>2022</v>
      </c>
      <c r="D68" s="8" t="s">
        <v>292</v>
      </c>
      <c r="E68" s="11">
        <v>44586</v>
      </c>
      <c r="F68" s="2" t="s">
        <v>52</v>
      </c>
      <c r="G68" s="2" t="s">
        <v>238</v>
      </c>
      <c r="H68" s="2" t="s">
        <v>20</v>
      </c>
      <c r="I68" s="2"/>
      <c r="J68" s="10">
        <v>6000000</v>
      </c>
    </row>
    <row r="69" spans="2:10" s="9" customFormat="1" ht="16.5" customHeight="1" outlineLevel="1" x14ac:dyDescent="0.35">
      <c r="B69" s="2" t="s">
        <v>302</v>
      </c>
      <c r="C69" s="8">
        <v>2022</v>
      </c>
      <c r="D69" s="8" t="s">
        <v>292</v>
      </c>
      <c r="E69" s="11">
        <v>44586</v>
      </c>
      <c r="F69" s="2" t="s">
        <v>51</v>
      </c>
      <c r="G69" s="2" t="s">
        <v>240</v>
      </c>
      <c r="H69" s="2" t="s">
        <v>20</v>
      </c>
      <c r="I69" s="2"/>
      <c r="J69" s="10">
        <v>10000000</v>
      </c>
    </row>
    <row r="70" spans="2:10" s="9" customFormat="1" ht="16.5" customHeight="1" outlineLevel="1" x14ac:dyDescent="0.35">
      <c r="B70" s="2" t="s">
        <v>302</v>
      </c>
      <c r="C70" s="8">
        <v>2022</v>
      </c>
      <c r="D70" s="8" t="s">
        <v>292</v>
      </c>
      <c r="E70" s="11">
        <v>44586</v>
      </c>
      <c r="F70" s="2" t="s">
        <v>50</v>
      </c>
      <c r="G70" s="2" t="s">
        <v>238</v>
      </c>
      <c r="H70" s="2" t="s">
        <v>20</v>
      </c>
      <c r="I70" s="2"/>
      <c r="J70" s="10">
        <v>5000000</v>
      </c>
    </row>
    <row r="71" spans="2:10" s="9" customFormat="1" ht="16.5" customHeight="1" outlineLevel="1" x14ac:dyDescent="0.35">
      <c r="B71" s="2" t="s">
        <v>302</v>
      </c>
      <c r="C71" s="8">
        <v>2022</v>
      </c>
      <c r="D71" s="8" t="s">
        <v>292</v>
      </c>
      <c r="E71" s="11">
        <v>44586</v>
      </c>
      <c r="F71" s="2" t="s">
        <v>49</v>
      </c>
      <c r="G71" s="2" t="s">
        <v>240</v>
      </c>
      <c r="H71" s="2" t="s">
        <v>20</v>
      </c>
      <c r="I71" s="2"/>
      <c r="J71" s="10">
        <v>7000000</v>
      </c>
    </row>
    <row r="72" spans="2:10" s="9" customFormat="1" ht="16.5" customHeight="1" outlineLevel="1" x14ac:dyDescent="0.35">
      <c r="B72" s="2" t="s">
        <v>302</v>
      </c>
      <c r="C72" s="8">
        <v>2022</v>
      </c>
      <c r="D72" s="8" t="s">
        <v>292</v>
      </c>
      <c r="E72" s="11">
        <v>44586</v>
      </c>
      <c r="F72" s="2" t="s">
        <v>48</v>
      </c>
      <c r="G72" s="2" t="s">
        <v>238</v>
      </c>
      <c r="H72" s="2" t="s">
        <v>20</v>
      </c>
      <c r="I72" s="2"/>
      <c r="J72" s="10">
        <v>9000000</v>
      </c>
    </row>
    <row r="73" spans="2:10" s="9" customFormat="1" ht="16.5" customHeight="1" outlineLevel="1" x14ac:dyDescent="0.35">
      <c r="B73" s="2" t="s">
        <v>302</v>
      </c>
      <c r="C73" s="8">
        <v>2022</v>
      </c>
      <c r="D73" s="8" t="s">
        <v>292</v>
      </c>
      <c r="E73" s="11">
        <v>44586</v>
      </c>
      <c r="F73" s="2" t="s">
        <v>47</v>
      </c>
      <c r="G73" s="2" t="s">
        <v>240</v>
      </c>
      <c r="H73" s="2" t="s">
        <v>20</v>
      </c>
      <c r="I73" s="2"/>
      <c r="J73" s="10">
        <v>7000000</v>
      </c>
    </row>
    <row r="74" spans="2:10" s="9" customFormat="1" ht="16.5" customHeight="1" outlineLevel="1" x14ac:dyDescent="0.35">
      <c r="B74" s="2" t="s">
        <v>302</v>
      </c>
      <c r="C74" s="8">
        <v>2022</v>
      </c>
      <c r="D74" s="8" t="s">
        <v>292</v>
      </c>
      <c r="E74" s="11">
        <v>44586</v>
      </c>
      <c r="F74" s="2" t="s">
        <v>46</v>
      </c>
      <c r="G74" s="2" t="s">
        <v>238</v>
      </c>
      <c r="H74" s="2" t="s">
        <v>20</v>
      </c>
      <c r="I74" s="2"/>
      <c r="J74" s="10">
        <v>8000000</v>
      </c>
    </row>
    <row r="75" spans="2:10" s="9" customFormat="1" ht="16.5" customHeight="1" outlineLevel="1" x14ac:dyDescent="0.35">
      <c r="B75" s="2" t="s">
        <v>302</v>
      </c>
      <c r="C75" s="8">
        <v>2022</v>
      </c>
      <c r="D75" s="8" t="s">
        <v>292</v>
      </c>
      <c r="E75" s="11">
        <v>44586</v>
      </c>
      <c r="F75" s="2" t="s">
        <v>45</v>
      </c>
      <c r="G75" s="2" t="s">
        <v>240</v>
      </c>
      <c r="H75" s="2" t="s">
        <v>20</v>
      </c>
      <c r="I75" s="2"/>
      <c r="J75" s="10">
        <v>7000000</v>
      </c>
    </row>
    <row r="76" spans="2:10" s="9" customFormat="1" ht="16.5" customHeight="1" outlineLevel="1" x14ac:dyDescent="0.35">
      <c r="B76" s="2" t="s">
        <v>302</v>
      </c>
      <c r="C76" s="8">
        <v>2022</v>
      </c>
      <c r="D76" s="8" t="s">
        <v>292</v>
      </c>
      <c r="E76" s="11">
        <v>44586</v>
      </c>
      <c r="F76" s="2" t="s">
        <v>44</v>
      </c>
      <c r="G76" s="2" t="s">
        <v>238</v>
      </c>
      <c r="H76" s="2" t="s">
        <v>20</v>
      </c>
      <c r="I76" s="2"/>
      <c r="J76" s="10">
        <v>6000000</v>
      </c>
    </row>
    <row r="77" spans="2:10" s="9" customFormat="1" ht="16.5" customHeight="1" outlineLevel="1" x14ac:dyDescent="0.35">
      <c r="B77" s="2" t="s">
        <v>302</v>
      </c>
      <c r="C77" s="8">
        <v>2022</v>
      </c>
      <c r="D77" s="8" t="s">
        <v>292</v>
      </c>
      <c r="E77" s="11">
        <v>44586</v>
      </c>
      <c r="F77" s="2" t="s">
        <v>43</v>
      </c>
      <c r="G77" s="2" t="s">
        <v>240</v>
      </c>
      <c r="H77" s="2" t="s">
        <v>20</v>
      </c>
      <c r="I77" s="2"/>
      <c r="J77" s="10">
        <v>7000000</v>
      </c>
    </row>
    <row r="78" spans="2:10" s="9" customFormat="1" ht="16.5" customHeight="1" outlineLevel="1" x14ac:dyDescent="0.35">
      <c r="B78" s="2" t="s">
        <v>302</v>
      </c>
      <c r="C78" s="8">
        <v>2022</v>
      </c>
      <c r="D78" s="8" t="s">
        <v>292</v>
      </c>
      <c r="E78" s="11">
        <v>44586</v>
      </c>
      <c r="F78" s="2" t="s">
        <v>42</v>
      </c>
      <c r="G78" s="2" t="s">
        <v>238</v>
      </c>
      <c r="H78" s="2" t="s">
        <v>20</v>
      </c>
      <c r="I78" s="2"/>
      <c r="J78" s="10">
        <v>10000000</v>
      </c>
    </row>
    <row r="79" spans="2:10" s="9" customFormat="1" ht="16.5" customHeight="1" outlineLevel="1" x14ac:dyDescent="0.35">
      <c r="B79" s="2" t="s">
        <v>302</v>
      </c>
      <c r="C79" s="8">
        <v>2022</v>
      </c>
      <c r="D79" s="8" t="s">
        <v>292</v>
      </c>
      <c r="E79" s="11">
        <v>44586</v>
      </c>
      <c r="F79" s="2" t="s">
        <v>41</v>
      </c>
      <c r="G79" s="2" t="s">
        <v>240</v>
      </c>
      <c r="H79" s="2" t="s">
        <v>20</v>
      </c>
      <c r="I79" s="2"/>
      <c r="J79" s="10">
        <v>7000000</v>
      </c>
    </row>
    <row r="80" spans="2:10" s="9" customFormat="1" ht="16.5" customHeight="1" outlineLevel="1" x14ac:dyDescent="0.35">
      <c r="B80" s="2" t="s">
        <v>302</v>
      </c>
      <c r="C80" s="8">
        <v>2022</v>
      </c>
      <c r="D80" s="8" t="s">
        <v>292</v>
      </c>
      <c r="E80" s="11">
        <v>44586</v>
      </c>
      <c r="F80" s="2" t="s">
        <v>40</v>
      </c>
      <c r="G80" s="2" t="s">
        <v>238</v>
      </c>
      <c r="H80" s="2" t="s">
        <v>20</v>
      </c>
      <c r="I80" s="2"/>
      <c r="J80" s="10">
        <v>5000000</v>
      </c>
    </row>
    <row r="81" spans="2:10" s="9" customFormat="1" ht="16.5" customHeight="1" outlineLevel="1" x14ac:dyDescent="0.35">
      <c r="B81" s="2" t="s">
        <v>302</v>
      </c>
      <c r="C81" s="8">
        <v>2022</v>
      </c>
      <c r="D81" s="8" t="s">
        <v>292</v>
      </c>
      <c r="E81" s="11">
        <v>44586</v>
      </c>
      <c r="F81" s="2" t="s">
        <v>39</v>
      </c>
      <c r="G81" s="2" t="s">
        <v>240</v>
      </c>
      <c r="H81" s="2" t="s">
        <v>20</v>
      </c>
      <c r="I81" s="2"/>
      <c r="J81" s="10">
        <v>7000000</v>
      </c>
    </row>
    <row r="82" spans="2:10" s="9" customFormat="1" ht="16.5" customHeight="1" outlineLevel="1" x14ac:dyDescent="0.35">
      <c r="B82" s="2" t="s">
        <v>302</v>
      </c>
      <c r="C82" s="8">
        <v>2022</v>
      </c>
      <c r="D82" s="8" t="s">
        <v>292</v>
      </c>
      <c r="E82" s="11">
        <v>44586</v>
      </c>
      <c r="F82" s="2" t="s">
        <v>38</v>
      </c>
      <c r="G82" s="2" t="s">
        <v>238</v>
      </c>
      <c r="H82" s="2" t="s">
        <v>20</v>
      </c>
      <c r="I82" s="2"/>
      <c r="J82" s="10">
        <v>5000000</v>
      </c>
    </row>
    <row r="83" spans="2:10" s="9" customFormat="1" ht="16.5" customHeight="1" outlineLevel="1" x14ac:dyDescent="0.35">
      <c r="B83" s="2" t="s">
        <v>302</v>
      </c>
      <c r="C83" s="8">
        <v>2022</v>
      </c>
      <c r="D83" s="8" t="s">
        <v>292</v>
      </c>
      <c r="E83" s="11">
        <v>44586</v>
      </c>
      <c r="F83" s="2" t="s">
        <v>37</v>
      </c>
      <c r="G83" s="2" t="s">
        <v>240</v>
      </c>
      <c r="H83" s="2" t="s">
        <v>20</v>
      </c>
      <c r="I83" s="2"/>
      <c r="J83" s="10">
        <v>7000000</v>
      </c>
    </row>
    <row r="84" spans="2:10" s="9" customFormat="1" ht="16.5" customHeight="1" outlineLevel="1" x14ac:dyDescent="0.35">
      <c r="B84" s="2" t="s">
        <v>302</v>
      </c>
      <c r="C84" s="8">
        <v>2022</v>
      </c>
      <c r="D84" s="8" t="s">
        <v>292</v>
      </c>
      <c r="E84" s="11">
        <v>44586</v>
      </c>
      <c r="F84" s="2" t="s">
        <v>36</v>
      </c>
      <c r="G84" s="2" t="s">
        <v>238</v>
      </c>
      <c r="H84" s="2" t="s">
        <v>20</v>
      </c>
      <c r="I84" s="2"/>
      <c r="J84" s="10">
        <v>6000000</v>
      </c>
    </row>
    <row r="85" spans="2:10" s="9" customFormat="1" ht="16.5" customHeight="1" outlineLevel="1" x14ac:dyDescent="0.35">
      <c r="B85" s="2" t="s">
        <v>302</v>
      </c>
      <c r="C85" s="8">
        <v>2022</v>
      </c>
      <c r="D85" s="8" t="s">
        <v>292</v>
      </c>
      <c r="E85" s="11">
        <v>44586</v>
      </c>
      <c r="F85" s="2" t="s">
        <v>35</v>
      </c>
      <c r="G85" s="2" t="s">
        <v>240</v>
      </c>
      <c r="H85" s="2" t="s">
        <v>20</v>
      </c>
      <c r="I85" s="2"/>
      <c r="J85" s="10">
        <v>7000000</v>
      </c>
    </row>
    <row r="86" spans="2:10" s="9" customFormat="1" ht="16.5" customHeight="1" outlineLevel="1" x14ac:dyDescent="0.35">
      <c r="B86" s="2" t="s">
        <v>302</v>
      </c>
      <c r="C86" s="8">
        <v>2022</v>
      </c>
      <c r="D86" s="8" t="s">
        <v>292</v>
      </c>
      <c r="E86" s="11">
        <v>44586</v>
      </c>
      <c r="F86" s="2" t="s">
        <v>34</v>
      </c>
      <c r="G86" s="2" t="s">
        <v>238</v>
      </c>
      <c r="H86" s="2" t="s">
        <v>20</v>
      </c>
      <c r="I86" s="2"/>
      <c r="J86" s="10">
        <v>10000000</v>
      </c>
    </row>
    <row r="87" spans="2:10" s="9" customFormat="1" ht="16.5" customHeight="1" outlineLevel="1" x14ac:dyDescent="0.35">
      <c r="B87" s="2" t="s">
        <v>302</v>
      </c>
      <c r="C87" s="8">
        <v>2022</v>
      </c>
      <c r="D87" s="8" t="s">
        <v>292</v>
      </c>
      <c r="E87" s="11">
        <v>44586</v>
      </c>
      <c r="F87" s="2" t="s">
        <v>33</v>
      </c>
      <c r="G87" s="2" t="s">
        <v>240</v>
      </c>
      <c r="H87" s="2" t="s">
        <v>20</v>
      </c>
      <c r="I87" s="2"/>
      <c r="J87" s="10">
        <v>7000000</v>
      </c>
    </row>
    <row r="88" spans="2:10" s="9" customFormat="1" ht="16.5" customHeight="1" outlineLevel="1" x14ac:dyDescent="0.35">
      <c r="B88" s="2" t="s">
        <v>302</v>
      </c>
      <c r="C88" s="8">
        <v>2022</v>
      </c>
      <c r="D88" s="8" t="s">
        <v>292</v>
      </c>
      <c r="E88" s="11">
        <v>44586</v>
      </c>
      <c r="F88" s="2" t="s">
        <v>32</v>
      </c>
      <c r="G88" s="2" t="s">
        <v>238</v>
      </c>
      <c r="H88" s="2" t="s">
        <v>20</v>
      </c>
      <c r="I88" s="2"/>
      <c r="J88" s="10">
        <v>5000000</v>
      </c>
    </row>
    <row r="89" spans="2:10" s="9" customFormat="1" ht="16.5" customHeight="1" outlineLevel="1" x14ac:dyDescent="0.35">
      <c r="B89" s="2" t="s">
        <v>302</v>
      </c>
      <c r="C89" s="8">
        <v>2022</v>
      </c>
      <c r="D89" s="8" t="s">
        <v>292</v>
      </c>
      <c r="E89" s="11">
        <v>44586</v>
      </c>
      <c r="F89" s="2" t="s">
        <v>31</v>
      </c>
      <c r="G89" s="2" t="s">
        <v>240</v>
      </c>
      <c r="H89" s="2" t="s">
        <v>20</v>
      </c>
      <c r="I89" s="2"/>
      <c r="J89" s="10">
        <v>7000000</v>
      </c>
    </row>
    <row r="90" spans="2:10" s="9" customFormat="1" ht="16.5" customHeight="1" outlineLevel="1" x14ac:dyDescent="0.35">
      <c r="B90" s="2" t="s">
        <v>302</v>
      </c>
      <c r="C90" s="8">
        <v>2022</v>
      </c>
      <c r="D90" s="8" t="s">
        <v>292</v>
      </c>
      <c r="E90" s="11">
        <v>44586</v>
      </c>
      <c r="F90" s="2" t="s">
        <v>30</v>
      </c>
      <c r="G90" s="2" t="s">
        <v>238</v>
      </c>
      <c r="H90" s="2" t="s">
        <v>20</v>
      </c>
      <c r="I90" s="2"/>
      <c r="J90" s="10">
        <v>5000000</v>
      </c>
    </row>
    <row r="91" spans="2:10" s="9" customFormat="1" ht="16.5" customHeight="1" outlineLevel="1" x14ac:dyDescent="0.35">
      <c r="B91" s="2" t="s">
        <v>302</v>
      </c>
      <c r="C91" s="8">
        <v>2022</v>
      </c>
      <c r="D91" s="8" t="s">
        <v>292</v>
      </c>
      <c r="E91" s="11">
        <v>44586</v>
      </c>
      <c r="F91" s="2" t="s">
        <v>29</v>
      </c>
      <c r="G91" s="2" t="s">
        <v>240</v>
      </c>
      <c r="H91" s="2" t="s">
        <v>20</v>
      </c>
      <c r="I91" s="2"/>
      <c r="J91" s="10">
        <v>5000000</v>
      </c>
    </row>
    <row r="92" spans="2:10" s="9" customFormat="1" ht="16.5" customHeight="1" outlineLevel="1" x14ac:dyDescent="0.35">
      <c r="B92" s="2" t="s">
        <v>302</v>
      </c>
      <c r="C92" s="8">
        <v>2022</v>
      </c>
      <c r="D92" s="8" t="s">
        <v>292</v>
      </c>
      <c r="E92" s="11">
        <v>44586</v>
      </c>
      <c r="F92" s="2" t="s">
        <v>28</v>
      </c>
      <c r="G92" s="2" t="s">
        <v>238</v>
      </c>
      <c r="H92" s="2" t="s">
        <v>20</v>
      </c>
      <c r="I92" s="2"/>
      <c r="J92" s="10">
        <v>7000000</v>
      </c>
    </row>
    <row r="93" spans="2:10" s="9" customFormat="1" ht="16.5" customHeight="1" outlineLevel="1" x14ac:dyDescent="0.35">
      <c r="B93" s="2" t="s">
        <v>302</v>
      </c>
      <c r="C93" s="8">
        <v>2022</v>
      </c>
      <c r="D93" s="8" t="s">
        <v>292</v>
      </c>
      <c r="E93" s="11">
        <v>44586</v>
      </c>
      <c r="F93" s="2" t="s">
        <v>27</v>
      </c>
      <c r="G93" s="2" t="s">
        <v>240</v>
      </c>
      <c r="H93" s="2" t="s">
        <v>20</v>
      </c>
      <c r="I93" s="2"/>
      <c r="J93" s="10">
        <v>5000000</v>
      </c>
    </row>
    <row r="94" spans="2:10" s="9" customFormat="1" ht="16.5" customHeight="1" outlineLevel="1" x14ac:dyDescent="0.35">
      <c r="B94" s="2" t="s">
        <v>302</v>
      </c>
      <c r="C94" s="8">
        <v>2022</v>
      </c>
      <c r="D94" s="8" t="s">
        <v>292</v>
      </c>
      <c r="E94" s="11">
        <v>44586</v>
      </c>
      <c r="F94" s="2" t="s">
        <v>26</v>
      </c>
      <c r="G94" s="2" t="s">
        <v>238</v>
      </c>
      <c r="H94" s="2" t="s">
        <v>20</v>
      </c>
      <c r="I94" s="2"/>
      <c r="J94" s="10">
        <v>7000000</v>
      </c>
    </row>
    <row r="95" spans="2:10" s="9" customFormat="1" ht="16.5" customHeight="1" outlineLevel="1" x14ac:dyDescent="0.35">
      <c r="B95" s="2" t="s">
        <v>302</v>
      </c>
      <c r="C95" s="8">
        <v>2022</v>
      </c>
      <c r="D95" s="8" t="s">
        <v>292</v>
      </c>
      <c r="E95" s="11">
        <v>44586</v>
      </c>
      <c r="F95" s="2" t="s">
        <v>25</v>
      </c>
      <c r="G95" s="2" t="s">
        <v>240</v>
      </c>
      <c r="H95" s="2" t="s">
        <v>20</v>
      </c>
      <c r="I95" s="2"/>
      <c r="J95" s="10">
        <v>5000000</v>
      </c>
    </row>
    <row r="96" spans="2:10" s="9" customFormat="1" ht="16.5" customHeight="1" outlineLevel="1" x14ac:dyDescent="0.35">
      <c r="B96" s="2" t="s">
        <v>302</v>
      </c>
      <c r="C96" s="8">
        <v>2022</v>
      </c>
      <c r="D96" s="8" t="s">
        <v>292</v>
      </c>
      <c r="E96" s="11">
        <v>44586</v>
      </c>
      <c r="F96" s="2" t="s">
        <v>22</v>
      </c>
      <c r="G96" s="2" t="s">
        <v>238</v>
      </c>
      <c r="H96" s="2" t="s">
        <v>20</v>
      </c>
      <c r="I96" s="2"/>
      <c r="J96" s="10">
        <v>7000000</v>
      </c>
    </row>
    <row r="97" spans="2:10" s="9" customFormat="1" ht="16.5" customHeight="1" outlineLevel="1" x14ac:dyDescent="0.35">
      <c r="B97" s="2" t="s">
        <v>301</v>
      </c>
      <c r="C97" s="8">
        <v>2022</v>
      </c>
      <c r="D97" s="8" t="s">
        <v>292</v>
      </c>
      <c r="E97" s="11">
        <v>44586</v>
      </c>
      <c r="F97" s="2" t="s">
        <v>300</v>
      </c>
      <c r="G97" s="2" t="s">
        <v>17</v>
      </c>
      <c r="H97" s="2" t="s">
        <v>14</v>
      </c>
      <c r="I97" s="2"/>
      <c r="J97" s="10">
        <v>11800000</v>
      </c>
    </row>
    <row r="98" spans="2:10" s="9" customFormat="1" ht="16.5" customHeight="1" outlineLevel="1" x14ac:dyDescent="0.35">
      <c r="B98" s="2" t="s">
        <v>299</v>
      </c>
      <c r="C98" s="8">
        <v>2022</v>
      </c>
      <c r="D98" s="8" t="s">
        <v>292</v>
      </c>
      <c r="E98" s="11">
        <v>44587</v>
      </c>
      <c r="F98" s="2" t="s">
        <v>298</v>
      </c>
      <c r="G98" s="2" t="s">
        <v>15</v>
      </c>
      <c r="H98" s="2" t="s">
        <v>14</v>
      </c>
      <c r="I98" s="2"/>
      <c r="J98" s="10">
        <v>25202000</v>
      </c>
    </row>
    <row r="99" spans="2:10" s="9" customFormat="1" ht="16.5" customHeight="1" outlineLevel="1" x14ac:dyDescent="0.35">
      <c r="B99" s="2" t="s">
        <v>297</v>
      </c>
      <c r="C99" s="8">
        <v>2022</v>
      </c>
      <c r="D99" s="8" t="s">
        <v>292</v>
      </c>
      <c r="E99" s="11">
        <v>44588</v>
      </c>
      <c r="F99" s="2" t="s">
        <v>13</v>
      </c>
      <c r="G99" s="2" t="s">
        <v>10</v>
      </c>
      <c r="H99" s="2" t="s">
        <v>9</v>
      </c>
      <c r="I99" s="2"/>
      <c r="J99" s="10">
        <v>224500</v>
      </c>
    </row>
    <row r="100" spans="2:10" s="9" customFormat="1" ht="16.5" customHeight="1" outlineLevel="1" x14ac:dyDescent="0.35">
      <c r="B100" s="2" t="s">
        <v>297</v>
      </c>
      <c r="C100" s="8">
        <v>2022</v>
      </c>
      <c r="D100" s="8" t="s">
        <v>292</v>
      </c>
      <c r="E100" s="11">
        <v>44589</v>
      </c>
      <c r="F100" s="2" t="s">
        <v>11</v>
      </c>
      <c r="G100" s="2" t="s">
        <v>10</v>
      </c>
      <c r="H100" s="2" t="s">
        <v>9</v>
      </c>
      <c r="I100" s="2"/>
      <c r="J100" s="10">
        <v>750000</v>
      </c>
    </row>
    <row r="101" spans="2:10" s="9" customFormat="1" ht="16.5" customHeight="1" outlineLevel="1" x14ac:dyDescent="0.35">
      <c r="B101" s="2" t="s">
        <v>293</v>
      </c>
      <c r="C101" s="8">
        <v>2022</v>
      </c>
      <c r="D101" s="8" t="s">
        <v>292</v>
      </c>
      <c r="E101" s="11">
        <v>44589</v>
      </c>
      <c r="F101" s="2" t="s">
        <v>184</v>
      </c>
      <c r="G101" s="2" t="s">
        <v>5</v>
      </c>
      <c r="H101" s="2" t="s">
        <v>230</v>
      </c>
      <c r="I101" s="2" t="s">
        <v>296</v>
      </c>
      <c r="J101" s="10">
        <v>15200000</v>
      </c>
    </row>
    <row r="102" spans="2:10" s="9" customFormat="1" ht="16.5" customHeight="1" outlineLevel="1" x14ac:dyDescent="0.35">
      <c r="B102" s="2" t="s">
        <v>293</v>
      </c>
      <c r="C102" s="8">
        <v>2022</v>
      </c>
      <c r="D102" s="8" t="s">
        <v>292</v>
      </c>
      <c r="E102" s="11">
        <v>44592</v>
      </c>
      <c r="F102" s="2" t="s">
        <v>183</v>
      </c>
      <c r="G102" s="2" t="s">
        <v>5</v>
      </c>
      <c r="H102" s="2" t="s">
        <v>230</v>
      </c>
      <c r="I102" s="2" t="s">
        <v>295</v>
      </c>
      <c r="J102" s="10">
        <v>2300000</v>
      </c>
    </row>
    <row r="103" spans="2:10" s="9" customFormat="1" ht="16.5" customHeight="1" outlineLevel="1" x14ac:dyDescent="0.35">
      <c r="B103" s="2" t="s">
        <v>294</v>
      </c>
      <c r="C103" s="8">
        <v>2022</v>
      </c>
      <c r="D103" s="8" t="s">
        <v>292</v>
      </c>
      <c r="E103" s="11">
        <v>44592</v>
      </c>
      <c r="F103" s="2" t="s">
        <v>1</v>
      </c>
      <c r="G103" s="2" t="s">
        <v>228</v>
      </c>
      <c r="H103" s="2" t="s">
        <v>0</v>
      </c>
      <c r="I103" s="2"/>
      <c r="J103" s="10">
        <v>30000</v>
      </c>
    </row>
    <row r="104" spans="2:10" s="9" customFormat="1" ht="16.5" customHeight="1" outlineLevel="1" x14ac:dyDescent="0.35">
      <c r="B104" s="2" t="s">
        <v>293</v>
      </c>
      <c r="C104" s="8">
        <v>2022</v>
      </c>
      <c r="D104" s="8" t="s">
        <v>292</v>
      </c>
      <c r="E104" s="11">
        <v>44592</v>
      </c>
      <c r="F104" s="2" t="s">
        <v>1</v>
      </c>
      <c r="G104" s="2" t="s">
        <v>225</v>
      </c>
      <c r="H104" s="2" t="s">
        <v>0</v>
      </c>
      <c r="I104" s="2"/>
      <c r="J104" s="10">
        <v>30000</v>
      </c>
    </row>
    <row r="105" spans="2:10" s="9" customFormat="1" ht="16.5" customHeight="1" x14ac:dyDescent="0.35">
      <c r="B105" s="2" t="s">
        <v>289</v>
      </c>
      <c r="C105" s="8">
        <v>2022</v>
      </c>
      <c r="D105" s="8" t="s">
        <v>264</v>
      </c>
      <c r="E105" s="11">
        <v>44592</v>
      </c>
      <c r="F105" s="2" t="s">
        <v>90</v>
      </c>
      <c r="G105" s="2" t="s">
        <v>10</v>
      </c>
      <c r="H105" s="2" t="s">
        <v>9</v>
      </c>
      <c r="I105" s="2" t="s">
        <v>291</v>
      </c>
      <c r="J105" s="10">
        <v>17500000</v>
      </c>
    </row>
    <row r="106" spans="2:10" s="9" customFormat="1" ht="16.5" customHeight="1" outlineLevel="1" x14ac:dyDescent="0.35">
      <c r="B106" s="2" t="s">
        <v>289</v>
      </c>
      <c r="C106" s="8">
        <v>2022</v>
      </c>
      <c r="D106" s="8" t="s">
        <v>264</v>
      </c>
      <c r="E106" s="11">
        <v>44593</v>
      </c>
      <c r="F106" s="2" t="s">
        <v>178</v>
      </c>
      <c r="G106" s="2" t="s">
        <v>5</v>
      </c>
      <c r="H106" s="2" t="s">
        <v>230</v>
      </c>
      <c r="I106" s="2" t="s">
        <v>290</v>
      </c>
      <c r="J106" s="10">
        <v>76000000</v>
      </c>
    </row>
    <row r="107" spans="2:10" s="9" customFormat="1" ht="16.5" customHeight="1" outlineLevel="1" x14ac:dyDescent="0.35">
      <c r="B107" s="2" t="s">
        <v>289</v>
      </c>
      <c r="C107" s="8">
        <v>2022</v>
      </c>
      <c r="D107" s="8" t="s">
        <v>264</v>
      </c>
      <c r="E107" s="11">
        <v>44593</v>
      </c>
      <c r="F107" s="2" t="s">
        <v>178</v>
      </c>
      <c r="G107" s="2" t="s">
        <v>77</v>
      </c>
      <c r="H107" s="2" t="s">
        <v>230</v>
      </c>
      <c r="I107" s="2"/>
      <c r="J107" s="10">
        <v>-3800000</v>
      </c>
    </row>
    <row r="108" spans="2:10" s="9" customFormat="1" ht="16.5" customHeight="1" outlineLevel="1" x14ac:dyDescent="0.35">
      <c r="B108" s="2" t="s">
        <v>288</v>
      </c>
      <c r="C108" s="8">
        <v>2022</v>
      </c>
      <c r="D108" s="8" t="s">
        <v>264</v>
      </c>
      <c r="E108" s="11">
        <v>44593</v>
      </c>
      <c r="F108" s="2" t="s">
        <v>283</v>
      </c>
      <c r="G108" s="2" t="s">
        <v>95</v>
      </c>
      <c r="H108" s="2" t="s">
        <v>20</v>
      </c>
      <c r="I108" s="2"/>
      <c r="J108" s="10">
        <v>5000000</v>
      </c>
    </row>
    <row r="109" spans="2:10" s="9" customFormat="1" ht="16.5" customHeight="1" outlineLevel="1" x14ac:dyDescent="0.35">
      <c r="B109" s="2" t="s">
        <v>286</v>
      </c>
      <c r="C109" s="8">
        <v>2022</v>
      </c>
      <c r="D109" s="8" t="s">
        <v>264</v>
      </c>
      <c r="E109" s="11">
        <v>44595</v>
      </c>
      <c r="F109" s="2" t="s">
        <v>175</v>
      </c>
      <c r="G109" s="2" t="s">
        <v>5</v>
      </c>
      <c r="H109" s="2" t="s">
        <v>230</v>
      </c>
      <c r="I109" s="2" t="s">
        <v>287</v>
      </c>
      <c r="J109" s="10">
        <v>11500000</v>
      </c>
    </row>
    <row r="110" spans="2:10" s="9" customFormat="1" ht="16.5" customHeight="1" outlineLevel="1" x14ac:dyDescent="0.35">
      <c r="B110" s="2" t="s">
        <v>286</v>
      </c>
      <c r="C110" s="8">
        <v>2022</v>
      </c>
      <c r="D110" s="8" t="s">
        <v>264</v>
      </c>
      <c r="E110" s="11">
        <v>44596</v>
      </c>
      <c r="F110" s="2" t="s">
        <v>128</v>
      </c>
      <c r="G110" s="2" t="s">
        <v>10</v>
      </c>
      <c r="H110" s="2" t="s">
        <v>9</v>
      </c>
      <c r="I110" s="2"/>
      <c r="J110" s="10">
        <v>12550000</v>
      </c>
    </row>
    <row r="111" spans="2:10" s="9" customFormat="1" ht="16.5" customHeight="1" outlineLevel="1" x14ac:dyDescent="0.35">
      <c r="B111" s="2" t="s">
        <v>286</v>
      </c>
      <c r="C111" s="8">
        <v>2022</v>
      </c>
      <c r="D111" s="8" t="s">
        <v>264</v>
      </c>
      <c r="E111" s="11">
        <v>44596</v>
      </c>
      <c r="F111" s="2" t="s">
        <v>90</v>
      </c>
      <c r="G111" s="2" t="s">
        <v>10</v>
      </c>
      <c r="H111" s="2" t="s">
        <v>9</v>
      </c>
      <c r="I111" s="2"/>
      <c r="J111" s="10">
        <v>19005000</v>
      </c>
    </row>
    <row r="112" spans="2:10" s="9" customFormat="1" ht="16.5" customHeight="1" outlineLevel="1" x14ac:dyDescent="0.35">
      <c r="B112" s="2" t="s">
        <v>285</v>
      </c>
      <c r="C112" s="8">
        <v>2022</v>
      </c>
      <c r="D112" s="8" t="s">
        <v>264</v>
      </c>
      <c r="E112" s="11">
        <v>44596</v>
      </c>
      <c r="F112" s="2" t="s">
        <v>172</v>
      </c>
      <c r="G112" s="2" t="s">
        <v>5</v>
      </c>
      <c r="H112" s="2" t="s">
        <v>230</v>
      </c>
      <c r="I112" s="2"/>
      <c r="J112" s="10">
        <v>41000000</v>
      </c>
    </row>
    <row r="113" spans="2:10" s="9" customFormat="1" ht="16.5" customHeight="1" outlineLevel="1" x14ac:dyDescent="0.35">
      <c r="B113" s="2" t="s">
        <v>285</v>
      </c>
      <c r="C113" s="8">
        <v>2022</v>
      </c>
      <c r="D113" s="8" t="s">
        <v>264</v>
      </c>
      <c r="E113" s="11">
        <v>44599</v>
      </c>
      <c r="F113" s="2" t="s">
        <v>172</v>
      </c>
      <c r="G113" s="2" t="s">
        <v>77</v>
      </c>
      <c r="H113" s="2" t="s">
        <v>230</v>
      </c>
      <c r="I113" s="2"/>
      <c r="J113" s="10">
        <v>-2050000</v>
      </c>
    </row>
    <row r="114" spans="2:10" s="9" customFormat="1" ht="16.5" customHeight="1" outlineLevel="1" x14ac:dyDescent="0.35">
      <c r="B114" s="2" t="s">
        <v>284</v>
      </c>
      <c r="C114" s="8">
        <v>2022</v>
      </c>
      <c r="D114" s="8" t="s">
        <v>264</v>
      </c>
      <c r="E114" s="11">
        <v>44599</v>
      </c>
      <c r="F114" s="2" t="s">
        <v>283</v>
      </c>
      <c r="G114" s="2" t="s">
        <v>95</v>
      </c>
      <c r="H114" s="2" t="s">
        <v>20</v>
      </c>
      <c r="I114" s="2"/>
      <c r="J114" s="10">
        <v>5000000</v>
      </c>
    </row>
    <row r="115" spans="2:10" s="9" customFormat="1" ht="16.5" customHeight="1" outlineLevel="1" x14ac:dyDescent="0.35">
      <c r="B115" s="2" t="s">
        <v>282</v>
      </c>
      <c r="C115" s="8">
        <v>2022</v>
      </c>
      <c r="D115" s="8" t="s">
        <v>264</v>
      </c>
      <c r="E115" s="11">
        <v>44601</v>
      </c>
      <c r="F115" s="2" t="s">
        <v>169</v>
      </c>
      <c r="G115" s="2" t="s">
        <v>5</v>
      </c>
      <c r="H115" s="2" t="s">
        <v>230</v>
      </c>
      <c r="I115" s="2"/>
      <c r="J115" s="10">
        <v>17250000</v>
      </c>
    </row>
    <row r="116" spans="2:10" s="9" customFormat="1" ht="16.5" customHeight="1" outlineLevel="1" x14ac:dyDescent="0.35">
      <c r="B116" s="2" t="s">
        <v>281</v>
      </c>
      <c r="C116" s="8">
        <v>2022</v>
      </c>
      <c r="D116" s="8" t="s">
        <v>264</v>
      </c>
      <c r="E116" s="11">
        <v>44602</v>
      </c>
      <c r="F116" s="2" t="s">
        <v>121</v>
      </c>
      <c r="G116" s="2" t="s">
        <v>258</v>
      </c>
      <c r="H116" s="2" t="s">
        <v>20</v>
      </c>
      <c r="I116" s="2"/>
      <c r="J116" s="10">
        <v>4100000</v>
      </c>
    </row>
    <row r="117" spans="2:10" s="9" customFormat="1" ht="16.5" customHeight="1" outlineLevel="1" x14ac:dyDescent="0.35">
      <c r="B117" s="2" t="s">
        <v>281</v>
      </c>
      <c r="C117" s="8">
        <v>2022</v>
      </c>
      <c r="D117" s="8" t="s">
        <v>264</v>
      </c>
      <c r="E117" s="11">
        <v>44603</v>
      </c>
      <c r="F117" s="2" t="s">
        <v>118</v>
      </c>
      <c r="G117" s="2" t="s">
        <v>117</v>
      </c>
      <c r="H117" s="2" t="s">
        <v>20</v>
      </c>
      <c r="I117" s="2"/>
      <c r="J117" s="10">
        <v>3750000</v>
      </c>
    </row>
    <row r="118" spans="2:10" s="9" customFormat="1" ht="16.5" customHeight="1" outlineLevel="1" x14ac:dyDescent="0.35">
      <c r="B118" s="2" t="s">
        <v>280</v>
      </c>
      <c r="C118" s="8">
        <v>2022</v>
      </c>
      <c r="D118" s="8" t="s">
        <v>264</v>
      </c>
      <c r="E118" s="11">
        <v>44603</v>
      </c>
      <c r="F118" s="2" t="s">
        <v>256</v>
      </c>
      <c r="G118" s="2" t="s">
        <v>115</v>
      </c>
      <c r="H118" s="2" t="s">
        <v>20</v>
      </c>
      <c r="I118" s="2"/>
      <c r="J118" s="10">
        <v>30000000</v>
      </c>
    </row>
    <row r="119" spans="2:10" s="9" customFormat="1" ht="16.5" customHeight="1" outlineLevel="1" x14ac:dyDescent="0.35">
      <c r="B119" s="2" t="s">
        <v>280</v>
      </c>
      <c r="C119" s="8">
        <v>2022</v>
      </c>
      <c r="D119" s="8" t="s">
        <v>264</v>
      </c>
      <c r="E119" s="11">
        <v>44606</v>
      </c>
      <c r="F119" s="2" t="s">
        <v>167</v>
      </c>
      <c r="G119" s="2" t="s">
        <v>5</v>
      </c>
      <c r="H119" s="2" t="s">
        <v>230</v>
      </c>
      <c r="I119" s="2"/>
      <c r="J119" s="10">
        <v>7500000</v>
      </c>
    </row>
    <row r="120" spans="2:10" s="9" customFormat="1" ht="16.5" customHeight="1" outlineLevel="1" x14ac:dyDescent="0.35">
      <c r="B120" s="2" t="s">
        <v>279</v>
      </c>
      <c r="C120" s="8">
        <v>2022</v>
      </c>
      <c r="D120" s="8" t="s">
        <v>264</v>
      </c>
      <c r="E120" s="11">
        <v>44606</v>
      </c>
      <c r="F120" s="2" t="s">
        <v>111</v>
      </c>
      <c r="G120" s="2" t="s">
        <v>106</v>
      </c>
      <c r="H120" s="2" t="s">
        <v>20</v>
      </c>
      <c r="I120" s="2"/>
      <c r="J120" s="10">
        <v>525000</v>
      </c>
    </row>
    <row r="121" spans="2:10" s="9" customFormat="1" ht="16.5" customHeight="1" outlineLevel="1" x14ac:dyDescent="0.35">
      <c r="B121" s="2" t="s">
        <v>278</v>
      </c>
      <c r="C121" s="8">
        <v>2022</v>
      </c>
      <c r="D121" s="8" t="s">
        <v>264</v>
      </c>
      <c r="E121" s="11">
        <v>44607</v>
      </c>
      <c r="F121" s="2" t="s">
        <v>110</v>
      </c>
      <c r="G121" s="2" t="s">
        <v>109</v>
      </c>
      <c r="H121" s="2" t="s">
        <v>20</v>
      </c>
      <c r="I121" s="2"/>
      <c r="J121" s="10">
        <v>750000</v>
      </c>
    </row>
    <row r="122" spans="2:10" s="9" customFormat="1" ht="16.5" customHeight="1" outlineLevel="1" x14ac:dyDescent="0.35">
      <c r="B122" s="2" t="s">
        <v>277</v>
      </c>
      <c r="C122" s="8">
        <v>2022</v>
      </c>
      <c r="D122" s="8" t="s">
        <v>264</v>
      </c>
      <c r="E122" s="11">
        <v>44608</v>
      </c>
      <c r="F122" s="2" t="s">
        <v>107</v>
      </c>
      <c r="G122" s="2" t="s">
        <v>106</v>
      </c>
      <c r="H122" s="2" t="s">
        <v>20</v>
      </c>
      <c r="I122" s="2"/>
      <c r="J122" s="10">
        <v>233500</v>
      </c>
    </row>
    <row r="123" spans="2:10" s="9" customFormat="1" ht="16.5" customHeight="1" outlineLevel="1" x14ac:dyDescent="0.35">
      <c r="B123" s="2" t="s">
        <v>274</v>
      </c>
      <c r="C123" s="8">
        <v>2022</v>
      </c>
      <c r="D123" s="8" t="s">
        <v>264</v>
      </c>
      <c r="E123" s="11">
        <v>44609</v>
      </c>
      <c r="F123" s="2" t="s">
        <v>276</v>
      </c>
      <c r="G123" s="2" t="s">
        <v>103</v>
      </c>
      <c r="H123" s="2" t="s">
        <v>20</v>
      </c>
      <c r="I123" s="2"/>
      <c r="J123" s="10">
        <v>4250000</v>
      </c>
    </row>
    <row r="124" spans="2:10" s="9" customFormat="1" ht="16.5" customHeight="1" outlineLevel="1" x14ac:dyDescent="0.35">
      <c r="B124" s="2" t="s">
        <v>275</v>
      </c>
      <c r="C124" s="8">
        <v>2022</v>
      </c>
      <c r="D124" s="8" t="s">
        <v>264</v>
      </c>
      <c r="E124" s="11">
        <v>44610</v>
      </c>
      <c r="F124" s="2" t="s">
        <v>160</v>
      </c>
      <c r="G124" s="2" t="s">
        <v>5</v>
      </c>
      <c r="H124" s="2" t="s">
        <v>230</v>
      </c>
      <c r="I124" s="2"/>
      <c r="J124" s="10">
        <v>1000000</v>
      </c>
    </row>
    <row r="125" spans="2:10" s="9" customFormat="1" ht="16.5" customHeight="1" outlineLevel="1" x14ac:dyDescent="0.35">
      <c r="B125" s="2" t="s">
        <v>274</v>
      </c>
      <c r="C125" s="8">
        <v>2022</v>
      </c>
      <c r="D125" s="8" t="s">
        <v>264</v>
      </c>
      <c r="E125" s="11">
        <v>44610</v>
      </c>
      <c r="F125" s="2" t="s">
        <v>13</v>
      </c>
      <c r="G125" s="2" t="s">
        <v>10</v>
      </c>
      <c r="H125" s="2" t="s">
        <v>9</v>
      </c>
      <c r="I125" s="2"/>
      <c r="J125" s="10">
        <v>780000</v>
      </c>
    </row>
    <row r="126" spans="2:10" s="9" customFormat="1" ht="16.5" customHeight="1" outlineLevel="1" x14ac:dyDescent="0.35">
      <c r="B126" s="2" t="s">
        <v>273</v>
      </c>
      <c r="C126" s="8">
        <v>2022</v>
      </c>
      <c r="D126" s="8" t="s">
        <v>264</v>
      </c>
      <c r="E126" s="11">
        <v>44610</v>
      </c>
      <c r="F126" s="2" t="s">
        <v>11</v>
      </c>
      <c r="G126" s="2" t="s">
        <v>10</v>
      </c>
      <c r="H126" s="2" t="s">
        <v>9</v>
      </c>
      <c r="I126" s="2"/>
      <c r="J126" s="10">
        <v>375000</v>
      </c>
    </row>
    <row r="127" spans="2:10" s="9" customFormat="1" ht="16.5" customHeight="1" outlineLevel="1" x14ac:dyDescent="0.35">
      <c r="B127" s="2" t="s">
        <v>273</v>
      </c>
      <c r="C127" s="8">
        <v>2022</v>
      </c>
      <c r="D127" s="8" t="s">
        <v>264</v>
      </c>
      <c r="E127" s="11">
        <v>44613</v>
      </c>
      <c r="F127" s="2" t="s">
        <v>158</v>
      </c>
      <c r="G127" s="2" t="s">
        <v>5</v>
      </c>
      <c r="H127" s="2" t="s">
        <v>230</v>
      </c>
      <c r="I127" s="2"/>
      <c r="J127" s="10">
        <v>11500000</v>
      </c>
    </row>
    <row r="128" spans="2:10" s="9" customFormat="1" ht="16.5" customHeight="1" outlineLevel="1" x14ac:dyDescent="0.35">
      <c r="B128" s="2" t="s">
        <v>273</v>
      </c>
      <c r="C128" s="8">
        <v>2022</v>
      </c>
      <c r="D128" s="8" t="s">
        <v>264</v>
      </c>
      <c r="E128" s="11">
        <v>44613</v>
      </c>
      <c r="F128" s="2" t="s">
        <v>157</v>
      </c>
      <c r="G128" s="2" t="s">
        <v>5</v>
      </c>
      <c r="H128" s="2" t="s">
        <v>230</v>
      </c>
      <c r="I128" s="2"/>
      <c r="J128" s="10">
        <v>42000000</v>
      </c>
    </row>
    <row r="129" spans="2:10" s="9" customFormat="1" ht="16.5" customHeight="1" outlineLevel="1" x14ac:dyDescent="0.35">
      <c r="B129" s="2" t="s">
        <v>272</v>
      </c>
      <c r="C129" s="8">
        <v>2022</v>
      </c>
      <c r="D129" s="8" t="s">
        <v>264</v>
      </c>
      <c r="E129" s="11">
        <v>44613</v>
      </c>
      <c r="F129" s="2" t="s">
        <v>155</v>
      </c>
      <c r="G129" s="2" t="s">
        <v>95</v>
      </c>
      <c r="H129" s="2" t="s">
        <v>20</v>
      </c>
      <c r="I129" s="2"/>
      <c r="J129" s="10">
        <v>5000000</v>
      </c>
    </row>
    <row r="130" spans="2:10" s="9" customFormat="1" ht="16.5" customHeight="1" outlineLevel="1" x14ac:dyDescent="0.35">
      <c r="B130" s="2" t="s">
        <v>271</v>
      </c>
      <c r="C130" s="8">
        <v>2022</v>
      </c>
      <c r="D130" s="8" t="s">
        <v>264</v>
      </c>
      <c r="E130" s="11">
        <v>44614</v>
      </c>
      <c r="F130" s="2" t="s">
        <v>153</v>
      </c>
      <c r="G130" s="2" t="s">
        <v>5</v>
      </c>
      <c r="H130" s="2" t="s">
        <v>230</v>
      </c>
      <c r="I130" s="2"/>
      <c r="J130" s="10">
        <v>3250000</v>
      </c>
    </row>
    <row r="131" spans="2:10" s="9" customFormat="1" ht="16.5" customHeight="1" outlineLevel="1" x14ac:dyDescent="0.35">
      <c r="B131" s="2" t="s">
        <v>270</v>
      </c>
      <c r="C131" s="8">
        <v>2022</v>
      </c>
      <c r="D131" s="8" t="s">
        <v>264</v>
      </c>
      <c r="E131" s="11">
        <v>44615</v>
      </c>
      <c r="F131" s="2" t="s">
        <v>92</v>
      </c>
      <c r="G131" s="2" t="s">
        <v>10</v>
      </c>
      <c r="H131" s="2" t="s">
        <v>9</v>
      </c>
      <c r="I131" s="2"/>
      <c r="J131" s="10">
        <v>17500000</v>
      </c>
    </row>
    <row r="132" spans="2:10" s="9" customFormat="1" ht="16.5" customHeight="1" outlineLevel="1" x14ac:dyDescent="0.35">
      <c r="B132" s="2" t="s">
        <v>270</v>
      </c>
      <c r="C132" s="8">
        <v>2022</v>
      </c>
      <c r="D132" s="8" t="s">
        <v>264</v>
      </c>
      <c r="E132" s="11">
        <v>44615</v>
      </c>
      <c r="F132" s="2" t="s">
        <v>90</v>
      </c>
      <c r="G132" s="2" t="s">
        <v>10</v>
      </c>
      <c r="H132" s="2" t="s">
        <v>9</v>
      </c>
      <c r="I132" s="2"/>
      <c r="J132" s="10">
        <v>14750000</v>
      </c>
    </row>
    <row r="133" spans="2:10" s="9" customFormat="1" ht="16.5" customHeight="1" outlineLevel="1" x14ac:dyDescent="0.35">
      <c r="B133" s="2" t="s">
        <v>269</v>
      </c>
      <c r="C133" s="8">
        <v>2022</v>
      </c>
      <c r="D133" s="8" t="s">
        <v>264</v>
      </c>
      <c r="E133" s="11">
        <v>44615</v>
      </c>
      <c r="F133" s="2" t="s">
        <v>151</v>
      </c>
      <c r="G133" s="2" t="s">
        <v>5</v>
      </c>
      <c r="H133" s="2" t="s">
        <v>230</v>
      </c>
      <c r="I133" s="2"/>
      <c r="J133" s="10">
        <v>8500000</v>
      </c>
    </row>
    <row r="134" spans="2:10" s="9" customFormat="1" ht="16.5" customHeight="1" outlineLevel="1" x14ac:dyDescent="0.35">
      <c r="B134" s="2" t="s">
        <v>267</v>
      </c>
      <c r="C134" s="8">
        <v>2022</v>
      </c>
      <c r="D134" s="8" t="s">
        <v>264</v>
      </c>
      <c r="E134" s="11">
        <v>44616</v>
      </c>
      <c r="F134" s="2" t="s">
        <v>150</v>
      </c>
      <c r="G134" s="2" t="s">
        <v>5</v>
      </c>
      <c r="H134" s="2" t="s">
        <v>230</v>
      </c>
      <c r="I134" s="2"/>
      <c r="J134" s="10">
        <v>11200000</v>
      </c>
    </row>
    <row r="135" spans="2:10" s="9" customFormat="1" ht="16.5" customHeight="1" outlineLevel="1" x14ac:dyDescent="0.35">
      <c r="B135" s="2" t="s">
        <v>267</v>
      </c>
      <c r="C135" s="8">
        <v>2022</v>
      </c>
      <c r="D135" s="8" t="s">
        <v>264</v>
      </c>
      <c r="E135" s="11">
        <v>44617</v>
      </c>
      <c r="F135" s="2" t="s">
        <v>86</v>
      </c>
      <c r="G135" s="2" t="s">
        <v>85</v>
      </c>
      <c r="H135" s="2" t="s">
        <v>20</v>
      </c>
      <c r="I135" s="2"/>
      <c r="J135" s="10">
        <v>7500000</v>
      </c>
    </row>
    <row r="136" spans="2:10" s="9" customFormat="1" ht="16.5" customHeight="1" outlineLevel="1" x14ac:dyDescent="0.35">
      <c r="B136" s="2" t="s">
        <v>267</v>
      </c>
      <c r="C136" s="8">
        <v>2022</v>
      </c>
      <c r="D136" s="8" t="s">
        <v>264</v>
      </c>
      <c r="E136" s="11">
        <v>44617</v>
      </c>
      <c r="F136" s="2" t="s">
        <v>147</v>
      </c>
      <c r="G136" s="2" t="s">
        <v>5</v>
      </c>
      <c r="H136" s="2" t="s">
        <v>230</v>
      </c>
      <c r="I136" s="2"/>
      <c r="J136" s="10">
        <v>27750000</v>
      </c>
    </row>
    <row r="137" spans="2:10" s="9" customFormat="1" ht="16.5" customHeight="1" outlineLevel="1" x14ac:dyDescent="0.35">
      <c r="B137" s="2" t="s">
        <v>267</v>
      </c>
      <c r="C137" s="8">
        <v>2022</v>
      </c>
      <c r="D137" s="8" t="s">
        <v>264</v>
      </c>
      <c r="E137" s="11">
        <v>44617</v>
      </c>
      <c r="F137" s="2" t="s">
        <v>147</v>
      </c>
      <c r="G137" s="2" t="s">
        <v>77</v>
      </c>
      <c r="H137" s="2" t="s">
        <v>230</v>
      </c>
      <c r="I137" s="2"/>
      <c r="J137" s="10">
        <v>-1387500</v>
      </c>
    </row>
    <row r="138" spans="2:10" s="9" customFormat="1" ht="16.5" customHeight="1" outlineLevel="1" x14ac:dyDescent="0.35">
      <c r="B138" s="2" t="s">
        <v>267</v>
      </c>
      <c r="C138" s="8">
        <v>2022</v>
      </c>
      <c r="D138" s="8" t="s">
        <v>264</v>
      </c>
      <c r="E138" s="11">
        <v>44617</v>
      </c>
      <c r="F138" s="2" t="s">
        <v>145</v>
      </c>
      <c r="G138" s="2" t="s">
        <v>5</v>
      </c>
      <c r="H138" s="2" t="s">
        <v>230</v>
      </c>
      <c r="I138" s="2"/>
      <c r="J138" s="10">
        <v>30150000</v>
      </c>
    </row>
    <row r="139" spans="2:10" s="9" customFormat="1" ht="16.5" customHeight="1" outlineLevel="1" x14ac:dyDescent="0.35">
      <c r="B139" s="2" t="s">
        <v>267</v>
      </c>
      <c r="C139" s="8">
        <v>2022</v>
      </c>
      <c r="D139" s="8" t="s">
        <v>264</v>
      </c>
      <c r="E139" s="11">
        <v>44617</v>
      </c>
      <c r="F139" s="2" t="s">
        <v>145</v>
      </c>
      <c r="G139" s="2" t="s">
        <v>77</v>
      </c>
      <c r="H139" s="2" t="s">
        <v>230</v>
      </c>
      <c r="I139" s="2"/>
      <c r="J139" s="10">
        <v>-1507500</v>
      </c>
    </row>
    <row r="140" spans="2:10" s="9" customFormat="1" ht="16.5" customHeight="1" outlineLevel="1" x14ac:dyDescent="0.35">
      <c r="B140" s="2" t="s">
        <v>268</v>
      </c>
      <c r="C140" s="8">
        <v>2022</v>
      </c>
      <c r="D140" s="8" t="s">
        <v>264</v>
      </c>
      <c r="E140" s="11">
        <v>44617</v>
      </c>
      <c r="F140" s="2" t="s">
        <v>13</v>
      </c>
      <c r="G140" s="2" t="s">
        <v>10</v>
      </c>
      <c r="H140" s="2" t="s">
        <v>9</v>
      </c>
      <c r="I140" s="2"/>
      <c r="J140" s="10">
        <v>780000</v>
      </c>
    </row>
    <row r="141" spans="2:10" s="9" customFormat="1" ht="16.5" customHeight="1" outlineLevel="1" x14ac:dyDescent="0.35">
      <c r="B141" s="2" t="s">
        <v>268</v>
      </c>
      <c r="C141" s="8">
        <v>2022</v>
      </c>
      <c r="D141" s="8" t="s">
        <v>264</v>
      </c>
      <c r="E141" s="11">
        <v>44617</v>
      </c>
      <c r="F141" s="2" t="s">
        <v>11</v>
      </c>
      <c r="G141" s="2" t="s">
        <v>10</v>
      </c>
      <c r="H141" s="2" t="s">
        <v>9</v>
      </c>
      <c r="I141" s="2"/>
      <c r="J141" s="10">
        <v>375000</v>
      </c>
    </row>
    <row r="142" spans="2:10" s="9" customFormat="1" ht="16.5" customHeight="1" outlineLevel="1" x14ac:dyDescent="0.35">
      <c r="B142" s="2" t="s">
        <v>267</v>
      </c>
      <c r="C142" s="8">
        <v>2022</v>
      </c>
      <c r="D142" s="8" t="s">
        <v>264</v>
      </c>
      <c r="E142" s="11">
        <v>44617</v>
      </c>
      <c r="F142" s="2" t="s">
        <v>8</v>
      </c>
      <c r="G142" s="2" t="s">
        <v>5</v>
      </c>
      <c r="H142" s="2" t="s">
        <v>230</v>
      </c>
      <c r="I142" s="2"/>
      <c r="J142" s="10">
        <v>53250000</v>
      </c>
    </row>
    <row r="143" spans="2:10" s="9" customFormat="1" ht="16.5" customHeight="1" outlineLevel="1" x14ac:dyDescent="0.35">
      <c r="B143" s="2" t="s">
        <v>267</v>
      </c>
      <c r="C143" s="8">
        <v>2022</v>
      </c>
      <c r="D143" s="8" t="s">
        <v>264</v>
      </c>
      <c r="E143" s="11">
        <v>44617</v>
      </c>
      <c r="F143" s="2" t="s">
        <v>8</v>
      </c>
      <c r="G143" s="2" t="s">
        <v>77</v>
      </c>
      <c r="H143" s="2" t="s">
        <v>230</v>
      </c>
      <c r="I143" s="2"/>
      <c r="J143" s="10">
        <v>-2662500</v>
      </c>
    </row>
    <row r="144" spans="2:10" s="9" customFormat="1" ht="16.5" customHeight="1" outlineLevel="1" x14ac:dyDescent="0.35">
      <c r="B144" s="2" t="s">
        <v>267</v>
      </c>
      <c r="C144" s="8">
        <v>2022</v>
      </c>
      <c r="D144" s="8" t="s">
        <v>264</v>
      </c>
      <c r="E144" s="11">
        <v>44617</v>
      </c>
      <c r="F144" s="2" t="s">
        <v>6</v>
      </c>
      <c r="G144" s="2" t="s">
        <v>5</v>
      </c>
      <c r="H144" s="2" t="s">
        <v>230</v>
      </c>
      <c r="I144" s="2"/>
      <c r="J144" s="10">
        <v>9425000</v>
      </c>
    </row>
    <row r="145" spans="2:10" s="9" customFormat="1" ht="16.5" customHeight="1" outlineLevel="1" x14ac:dyDescent="0.35">
      <c r="B145" s="2" t="s">
        <v>267</v>
      </c>
      <c r="C145" s="8">
        <v>2022</v>
      </c>
      <c r="D145" s="8" t="s">
        <v>264</v>
      </c>
      <c r="E145" s="11">
        <v>44617</v>
      </c>
      <c r="F145" s="2" t="s">
        <v>75</v>
      </c>
      <c r="G145" s="2" t="s">
        <v>240</v>
      </c>
      <c r="H145" s="2" t="s">
        <v>20</v>
      </c>
      <c r="I145" s="2"/>
      <c r="J145" s="10">
        <v>15000000</v>
      </c>
    </row>
    <row r="146" spans="2:10" s="9" customFormat="1" ht="16.5" customHeight="1" outlineLevel="1" x14ac:dyDescent="0.35">
      <c r="B146" s="2" t="s">
        <v>267</v>
      </c>
      <c r="C146" s="8">
        <v>2022</v>
      </c>
      <c r="D146" s="8" t="s">
        <v>264</v>
      </c>
      <c r="E146" s="11">
        <v>44617</v>
      </c>
      <c r="F146" s="2" t="s">
        <v>74</v>
      </c>
      <c r="G146" s="2" t="s">
        <v>238</v>
      </c>
      <c r="H146" s="2" t="s">
        <v>20</v>
      </c>
      <c r="I146" s="2"/>
      <c r="J146" s="10">
        <v>10000000</v>
      </c>
    </row>
    <row r="147" spans="2:10" s="9" customFormat="1" ht="16.5" customHeight="1" outlineLevel="1" x14ac:dyDescent="0.35">
      <c r="B147" s="2" t="s">
        <v>267</v>
      </c>
      <c r="C147" s="8">
        <v>2022</v>
      </c>
      <c r="D147" s="8" t="s">
        <v>264</v>
      </c>
      <c r="E147" s="11">
        <v>44617</v>
      </c>
      <c r="F147" s="2" t="s">
        <v>73</v>
      </c>
      <c r="G147" s="2" t="s">
        <v>240</v>
      </c>
      <c r="H147" s="2" t="s">
        <v>20</v>
      </c>
      <c r="I147" s="2"/>
      <c r="J147" s="10">
        <v>15000000</v>
      </c>
    </row>
    <row r="148" spans="2:10" s="9" customFormat="1" ht="16.5" customHeight="1" outlineLevel="1" x14ac:dyDescent="0.35">
      <c r="B148" s="2" t="s">
        <v>267</v>
      </c>
      <c r="C148" s="8">
        <v>2022</v>
      </c>
      <c r="D148" s="8" t="s">
        <v>264</v>
      </c>
      <c r="E148" s="11">
        <v>44617</v>
      </c>
      <c r="F148" s="2" t="s">
        <v>72</v>
      </c>
      <c r="G148" s="2" t="s">
        <v>238</v>
      </c>
      <c r="H148" s="2" t="s">
        <v>20</v>
      </c>
      <c r="I148" s="2"/>
      <c r="J148" s="10">
        <v>7500000</v>
      </c>
    </row>
    <row r="149" spans="2:10" s="9" customFormat="1" ht="16.5" customHeight="1" outlineLevel="1" x14ac:dyDescent="0.35">
      <c r="B149" s="2" t="s">
        <v>267</v>
      </c>
      <c r="C149" s="8">
        <v>2022</v>
      </c>
      <c r="D149" s="8" t="s">
        <v>264</v>
      </c>
      <c r="E149" s="11">
        <v>44617</v>
      </c>
      <c r="F149" s="2" t="s">
        <v>71</v>
      </c>
      <c r="G149" s="2" t="s">
        <v>240</v>
      </c>
      <c r="H149" s="2" t="s">
        <v>20</v>
      </c>
      <c r="I149" s="2"/>
      <c r="J149" s="10">
        <v>15000000</v>
      </c>
    </row>
    <row r="150" spans="2:10" s="9" customFormat="1" ht="16.5" customHeight="1" outlineLevel="1" x14ac:dyDescent="0.35">
      <c r="B150" s="2" t="s">
        <v>267</v>
      </c>
      <c r="C150" s="8">
        <v>2022</v>
      </c>
      <c r="D150" s="8" t="s">
        <v>264</v>
      </c>
      <c r="E150" s="11">
        <v>44617</v>
      </c>
      <c r="F150" s="2" t="s">
        <v>70</v>
      </c>
      <c r="G150" s="2" t="s">
        <v>238</v>
      </c>
      <c r="H150" s="2" t="s">
        <v>20</v>
      </c>
      <c r="I150" s="2"/>
      <c r="J150" s="10">
        <v>9000000</v>
      </c>
    </row>
    <row r="151" spans="2:10" s="9" customFormat="1" ht="16.5" customHeight="1" outlineLevel="1" x14ac:dyDescent="0.35">
      <c r="B151" s="2" t="s">
        <v>267</v>
      </c>
      <c r="C151" s="8">
        <v>2022</v>
      </c>
      <c r="D151" s="8" t="s">
        <v>264</v>
      </c>
      <c r="E151" s="11">
        <v>44617</v>
      </c>
      <c r="F151" s="2" t="s">
        <v>69</v>
      </c>
      <c r="G151" s="2" t="s">
        <v>240</v>
      </c>
      <c r="H151" s="2" t="s">
        <v>20</v>
      </c>
      <c r="I151" s="2"/>
      <c r="J151" s="10">
        <v>12000000</v>
      </c>
    </row>
    <row r="152" spans="2:10" s="9" customFormat="1" ht="16.5" customHeight="1" outlineLevel="1" x14ac:dyDescent="0.35">
      <c r="B152" s="2" t="s">
        <v>267</v>
      </c>
      <c r="C152" s="8">
        <v>2022</v>
      </c>
      <c r="D152" s="8" t="s">
        <v>264</v>
      </c>
      <c r="E152" s="11">
        <v>44617</v>
      </c>
      <c r="F152" s="2" t="s">
        <v>68</v>
      </c>
      <c r="G152" s="2" t="s">
        <v>238</v>
      </c>
      <c r="H152" s="2" t="s">
        <v>20</v>
      </c>
      <c r="I152" s="2"/>
      <c r="J152" s="10">
        <v>10000000</v>
      </c>
    </row>
    <row r="153" spans="2:10" s="9" customFormat="1" ht="16.5" customHeight="1" outlineLevel="1" x14ac:dyDescent="0.35">
      <c r="B153" s="2" t="s">
        <v>267</v>
      </c>
      <c r="C153" s="8">
        <v>2022</v>
      </c>
      <c r="D153" s="8" t="s">
        <v>264</v>
      </c>
      <c r="E153" s="11">
        <v>44617</v>
      </c>
      <c r="F153" s="2" t="s">
        <v>67</v>
      </c>
      <c r="G153" s="2" t="s">
        <v>240</v>
      </c>
      <c r="H153" s="2" t="s">
        <v>20</v>
      </c>
      <c r="I153" s="2"/>
      <c r="J153" s="10">
        <v>10000000</v>
      </c>
    </row>
    <row r="154" spans="2:10" s="9" customFormat="1" ht="16.5" customHeight="1" outlineLevel="1" x14ac:dyDescent="0.35">
      <c r="B154" s="2" t="s">
        <v>267</v>
      </c>
      <c r="C154" s="8">
        <v>2022</v>
      </c>
      <c r="D154" s="8" t="s">
        <v>264</v>
      </c>
      <c r="E154" s="11">
        <v>44617</v>
      </c>
      <c r="F154" s="2" t="s">
        <v>66</v>
      </c>
      <c r="G154" s="2" t="s">
        <v>238</v>
      </c>
      <c r="H154" s="2" t="s">
        <v>20</v>
      </c>
      <c r="I154" s="2"/>
      <c r="J154" s="10">
        <v>7000000</v>
      </c>
    </row>
    <row r="155" spans="2:10" s="9" customFormat="1" ht="16.5" customHeight="1" outlineLevel="1" x14ac:dyDescent="0.35">
      <c r="B155" s="2" t="s">
        <v>267</v>
      </c>
      <c r="C155" s="8">
        <v>2022</v>
      </c>
      <c r="D155" s="8" t="s">
        <v>264</v>
      </c>
      <c r="E155" s="11">
        <v>44617</v>
      </c>
      <c r="F155" s="2" t="s">
        <v>65</v>
      </c>
      <c r="G155" s="2" t="s">
        <v>240</v>
      </c>
      <c r="H155" s="2" t="s">
        <v>20</v>
      </c>
      <c r="I155" s="2"/>
      <c r="J155" s="10">
        <v>10000000</v>
      </c>
    </row>
    <row r="156" spans="2:10" s="9" customFormat="1" ht="16.5" customHeight="1" outlineLevel="1" x14ac:dyDescent="0.35">
      <c r="B156" s="2" t="s">
        <v>267</v>
      </c>
      <c r="C156" s="8">
        <v>2022</v>
      </c>
      <c r="D156" s="8" t="s">
        <v>264</v>
      </c>
      <c r="E156" s="11">
        <v>44617</v>
      </c>
      <c r="F156" s="2" t="s">
        <v>64</v>
      </c>
      <c r="G156" s="2" t="s">
        <v>238</v>
      </c>
      <c r="H156" s="2" t="s">
        <v>20</v>
      </c>
      <c r="I156" s="2"/>
      <c r="J156" s="10">
        <v>7000000</v>
      </c>
    </row>
    <row r="157" spans="2:10" s="9" customFormat="1" ht="16.5" customHeight="1" outlineLevel="1" x14ac:dyDescent="0.35">
      <c r="B157" s="2" t="s">
        <v>267</v>
      </c>
      <c r="C157" s="8">
        <v>2022</v>
      </c>
      <c r="D157" s="8" t="s">
        <v>264</v>
      </c>
      <c r="E157" s="11">
        <v>44617</v>
      </c>
      <c r="F157" s="2" t="s">
        <v>63</v>
      </c>
      <c r="G157" s="2" t="s">
        <v>240</v>
      </c>
      <c r="H157" s="2" t="s">
        <v>20</v>
      </c>
      <c r="I157" s="2"/>
      <c r="J157" s="10">
        <v>12000000</v>
      </c>
    </row>
    <row r="158" spans="2:10" s="9" customFormat="1" ht="16.5" customHeight="1" outlineLevel="1" x14ac:dyDescent="0.35">
      <c r="B158" s="2" t="s">
        <v>267</v>
      </c>
      <c r="C158" s="8">
        <v>2022</v>
      </c>
      <c r="D158" s="8" t="s">
        <v>264</v>
      </c>
      <c r="E158" s="11">
        <v>44617</v>
      </c>
      <c r="F158" s="2" t="s">
        <v>62</v>
      </c>
      <c r="G158" s="2" t="s">
        <v>238</v>
      </c>
      <c r="H158" s="2" t="s">
        <v>20</v>
      </c>
      <c r="I158" s="2"/>
      <c r="J158" s="10">
        <v>9000000</v>
      </c>
    </row>
    <row r="159" spans="2:10" s="9" customFormat="1" ht="16.5" customHeight="1" outlineLevel="1" x14ac:dyDescent="0.35">
      <c r="B159" s="2" t="s">
        <v>267</v>
      </c>
      <c r="C159" s="8">
        <v>2022</v>
      </c>
      <c r="D159" s="8" t="s">
        <v>264</v>
      </c>
      <c r="E159" s="11">
        <v>44617</v>
      </c>
      <c r="F159" s="2" t="s">
        <v>61</v>
      </c>
      <c r="G159" s="2" t="s">
        <v>240</v>
      </c>
      <c r="H159" s="2" t="s">
        <v>20</v>
      </c>
      <c r="I159" s="2"/>
      <c r="J159" s="10">
        <v>10000000</v>
      </c>
    </row>
    <row r="160" spans="2:10" s="9" customFormat="1" ht="16.5" customHeight="1" outlineLevel="1" x14ac:dyDescent="0.35">
      <c r="B160" s="2" t="s">
        <v>267</v>
      </c>
      <c r="C160" s="8">
        <v>2022</v>
      </c>
      <c r="D160" s="8" t="s">
        <v>264</v>
      </c>
      <c r="E160" s="11">
        <v>44617</v>
      </c>
      <c r="F160" s="2" t="s">
        <v>60</v>
      </c>
      <c r="G160" s="2" t="s">
        <v>238</v>
      </c>
      <c r="H160" s="2" t="s">
        <v>20</v>
      </c>
      <c r="I160" s="2"/>
      <c r="J160" s="10">
        <v>8000000</v>
      </c>
    </row>
    <row r="161" spans="2:10" s="9" customFormat="1" ht="16.5" customHeight="1" outlineLevel="1" x14ac:dyDescent="0.35">
      <c r="B161" s="2" t="s">
        <v>267</v>
      </c>
      <c r="C161" s="8">
        <v>2022</v>
      </c>
      <c r="D161" s="8" t="s">
        <v>264</v>
      </c>
      <c r="E161" s="11">
        <v>44617</v>
      </c>
      <c r="F161" s="2" t="s">
        <v>59</v>
      </c>
      <c r="G161" s="2" t="s">
        <v>240</v>
      </c>
      <c r="H161" s="2" t="s">
        <v>20</v>
      </c>
      <c r="I161" s="2"/>
      <c r="J161" s="10">
        <v>10000000</v>
      </c>
    </row>
    <row r="162" spans="2:10" s="9" customFormat="1" ht="16.5" customHeight="1" outlineLevel="1" x14ac:dyDescent="0.35">
      <c r="B162" s="2" t="s">
        <v>267</v>
      </c>
      <c r="C162" s="8">
        <v>2022</v>
      </c>
      <c r="D162" s="8" t="s">
        <v>264</v>
      </c>
      <c r="E162" s="11">
        <v>44617</v>
      </c>
      <c r="F162" s="2" t="s">
        <v>58</v>
      </c>
      <c r="G162" s="2" t="s">
        <v>238</v>
      </c>
      <c r="H162" s="2" t="s">
        <v>20</v>
      </c>
      <c r="I162" s="2"/>
      <c r="J162" s="10">
        <v>5000000</v>
      </c>
    </row>
    <row r="163" spans="2:10" s="9" customFormat="1" ht="16.5" customHeight="1" outlineLevel="1" x14ac:dyDescent="0.35">
      <c r="B163" s="2" t="s">
        <v>267</v>
      </c>
      <c r="C163" s="8">
        <v>2022</v>
      </c>
      <c r="D163" s="8" t="s">
        <v>264</v>
      </c>
      <c r="E163" s="11">
        <v>44617</v>
      </c>
      <c r="F163" s="2" t="s">
        <v>57</v>
      </c>
      <c r="G163" s="2" t="s">
        <v>240</v>
      </c>
      <c r="H163" s="2" t="s">
        <v>20</v>
      </c>
      <c r="I163" s="2"/>
      <c r="J163" s="10">
        <v>10000000</v>
      </c>
    </row>
    <row r="164" spans="2:10" s="9" customFormat="1" ht="16.5" customHeight="1" outlineLevel="1" x14ac:dyDescent="0.35">
      <c r="B164" s="2" t="s">
        <v>267</v>
      </c>
      <c r="C164" s="8">
        <v>2022</v>
      </c>
      <c r="D164" s="8" t="s">
        <v>264</v>
      </c>
      <c r="E164" s="11">
        <v>44617</v>
      </c>
      <c r="F164" s="2" t="s">
        <v>56</v>
      </c>
      <c r="G164" s="2" t="s">
        <v>238</v>
      </c>
      <c r="H164" s="2" t="s">
        <v>20</v>
      </c>
      <c r="I164" s="2"/>
      <c r="J164" s="10">
        <v>7000000</v>
      </c>
    </row>
    <row r="165" spans="2:10" s="9" customFormat="1" ht="16.5" customHeight="1" outlineLevel="1" x14ac:dyDescent="0.35">
      <c r="B165" s="2" t="s">
        <v>267</v>
      </c>
      <c r="C165" s="8">
        <v>2022</v>
      </c>
      <c r="D165" s="8" t="s">
        <v>264</v>
      </c>
      <c r="E165" s="11">
        <v>44617</v>
      </c>
      <c r="F165" s="2" t="s">
        <v>55</v>
      </c>
      <c r="G165" s="2" t="s">
        <v>240</v>
      </c>
      <c r="H165" s="2" t="s">
        <v>20</v>
      </c>
      <c r="I165" s="2"/>
      <c r="J165" s="10">
        <v>12000000</v>
      </c>
    </row>
    <row r="166" spans="2:10" s="9" customFormat="1" ht="16.5" customHeight="1" outlineLevel="1" x14ac:dyDescent="0.35">
      <c r="B166" s="2" t="s">
        <v>267</v>
      </c>
      <c r="C166" s="8">
        <v>2022</v>
      </c>
      <c r="D166" s="8" t="s">
        <v>264</v>
      </c>
      <c r="E166" s="11">
        <v>44617</v>
      </c>
      <c r="F166" s="2" t="s">
        <v>54</v>
      </c>
      <c r="G166" s="2" t="s">
        <v>238</v>
      </c>
      <c r="H166" s="2" t="s">
        <v>20</v>
      </c>
      <c r="I166" s="2"/>
      <c r="J166" s="10">
        <v>8500000</v>
      </c>
    </row>
    <row r="167" spans="2:10" s="9" customFormat="1" ht="16.5" customHeight="1" outlineLevel="1" x14ac:dyDescent="0.35">
      <c r="B167" s="2" t="s">
        <v>267</v>
      </c>
      <c r="C167" s="8">
        <v>2022</v>
      </c>
      <c r="D167" s="8" t="s">
        <v>264</v>
      </c>
      <c r="E167" s="11">
        <v>44617</v>
      </c>
      <c r="F167" s="2" t="s">
        <v>53</v>
      </c>
      <c r="G167" s="2" t="s">
        <v>240</v>
      </c>
      <c r="H167" s="2" t="s">
        <v>20</v>
      </c>
      <c r="I167" s="2"/>
      <c r="J167" s="10">
        <v>10000000</v>
      </c>
    </row>
    <row r="168" spans="2:10" s="9" customFormat="1" ht="16.5" customHeight="1" outlineLevel="1" x14ac:dyDescent="0.35">
      <c r="B168" s="2" t="s">
        <v>267</v>
      </c>
      <c r="C168" s="8">
        <v>2022</v>
      </c>
      <c r="D168" s="8" t="s">
        <v>264</v>
      </c>
      <c r="E168" s="11">
        <v>44617</v>
      </c>
      <c r="F168" s="2" t="s">
        <v>52</v>
      </c>
      <c r="G168" s="2" t="s">
        <v>238</v>
      </c>
      <c r="H168" s="2" t="s">
        <v>20</v>
      </c>
      <c r="I168" s="2"/>
      <c r="J168" s="10">
        <v>6000000</v>
      </c>
    </row>
    <row r="169" spans="2:10" s="9" customFormat="1" ht="16.5" customHeight="1" outlineLevel="1" x14ac:dyDescent="0.35">
      <c r="B169" s="2" t="s">
        <v>267</v>
      </c>
      <c r="C169" s="8">
        <v>2022</v>
      </c>
      <c r="D169" s="8" t="s">
        <v>264</v>
      </c>
      <c r="E169" s="11">
        <v>44617</v>
      </c>
      <c r="F169" s="2" t="s">
        <v>51</v>
      </c>
      <c r="G169" s="2" t="s">
        <v>240</v>
      </c>
      <c r="H169" s="2" t="s">
        <v>20</v>
      </c>
      <c r="I169" s="2"/>
      <c r="J169" s="10">
        <v>10000000</v>
      </c>
    </row>
    <row r="170" spans="2:10" s="9" customFormat="1" ht="16.5" customHeight="1" outlineLevel="1" x14ac:dyDescent="0.35">
      <c r="B170" s="2" t="s">
        <v>267</v>
      </c>
      <c r="C170" s="8">
        <v>2022</v>
      </c>
      <c r="D170" s="8" t="s">
        <v>264</v>
      </c>
      <c r="E170" s="11">
        <v>44617</v>
      </c>
      <c r="F170" s="2" t="s">
        <v>50</v>
      </c>
      <c r="G170" s="2" t="s">
        <v>238</v>
      </c>
      <c r="H170" s="2" t="s">
        <v>20</v>
      </c>
      <c r="I170" s="2"/>
      <c r="J170" s="10">
        <v>5000000</v>
      </c>
    </row>
    <row r="171" spans="2:10" s="9" customFormat="1" ht="16.5" customHeight="1" outlineLevel="1" x14ac:dyDescent="0.35">
      <c r="B171" s="2" t="s">
        <v>267</v>
      </c>
      <c r="C171" s="8">
        <v>2022</v>
      </c>
      <c r="D171" s="8" t="s">
        <v>264</v>
      </c>
      <c r="E171" s="11">
        <v>44617</v>
      </c>
      <c r="F171" s="2" t="s">
        <v>49</v>
      </c>
      <c r="G171" s="2" t="s">
        <v>240</v>
      </c>
      <c r="H171" s="2" t="s">
        <v>20</v>
      </c>
      <c r="I171" s="2"/>
      <c r="J171" s="10">
        <v>7000000</v>
      </c>
    </row>
    <row r="172" spans="2:10" s="9" customFormat="1" ht="16.5" customHeight="1" outlineLevel="1" x14ac:dyDescent="0.35">
      <c r="B172" s="2" t="s">
        <v>267</v>
      </c>
      <c r="C172" s="8">
        <v>2022</v>
      </c>
      <c r="D172" s="8" t="s">
        <v>264</v>
      </c>
      <c r="E172" s="11">
        <v>44617</v>
      </c>
      <c r="F172" s="2" t="s">
        <v>48</v>
      </c>
      <c r="G172" s="2" t="s">
        <v>238</v>
      </c>
      <c r="H172" s="2" t="s">
        <v>20</v>
      </c>
      <c r="I172" s="2"/>
      <c r="J172" s="10">
        <v>9000000</v>
      </c>
    </row>
    <row r="173" spans="2:10" s="9" customFormat="1" ht="16.5" customHeight="1" outlineLevel="1" x14ac:dyDescent="0.35">
      <c r="B173" s="2" t="s">
        <v>267</v>
      </c>
      <c r="C173" s="8">
        <v>2022</v>
      </c>
      <c r="D173" s="8" t="s">
        <v>264</v>
      </c>
      <c r="E173" s="11">
        <v>44617</v>
      </c>
      <c r="F173" s="2" t="s">
        <v>47</v>
      </c>
      <c r="G173" s="2" t="s">
        <v>240</v>
      </c>
      <c r="H173" s="2" t="s">
        <v>20</v>
      </c>
      <c r="I173" s="2"/>
      <c r="J173" s="10">
        <v>7000000</v>
      </c>
    </row>
    <row r="174" spans="2:10" s="9" customFormat="1" ht="16.5" customHeight="1" outlineLevel="1" x14ac:dyDescent="0.35">
      <c r="B174" s="2" t="s">
        <v>267</v>
      </c>
      <c r="C174" s="8">
        <v>2022</v>
      </c>
      <c r="D174" s="8" t="s">
        <v>264</v>
      </c>
      <c r="E174" s="11">
        <v>44617</v>
      </c>
      <c r="F174" s="2" t="s">
        <v>46</v>
      </c>
      <c r="G174" s="2" t="s">
        <v>238</v>
      </c>
      <c r="H174" s="2" t="s">
        <v>20</v>
      </c>
      <c r="I174" s="2"/>
      <c r="J174" s="10">
        <v>8000000</v>
      </c>
    </row>
    <row r="175" spans="2:10" s="9" customFormat="1" ht="16.5" customHeight="1" outlineLevel="1" x14ac:dyDescent="0.35">
      <c r="B175" s="2" t="s">
        <v>267</v>
      </c>
      <c r="C175" s="8">
        <v>2022</v>
      </c>
      <c r="D175" s="8" t="s">
        <v>264</v>
      </c>
      <c r="E175" s="11">
        <v>44617</v>
      </c>
      <c r="F175" s="2" t="s">
        <v>45</v>
      </c>
      <c r="G175" s="2" t="s">
        <v>240</v>
      </c>
      <c r="H175" s="2" t="s">
        <v>20</v>
      </c>
      <c r="I175" s="2"/>
      <c r="J175" s="10">
        <v>7000000</v>
      </c>
    </row>
    <row r="176" spans="2:10" s="9" customFormat="1" ht="16.5" customHeight="1" outlineLevel="1" x14ac:dyDescent="0.35">
      <c r="B176" s="2" t="s">
        <v>267</v>
      </c>
      <c r="C176" s="8">
        <v>2022</v>
      </c>
      <c r="D176" s="8" t="s">
        <v>264</v>
      </c>
      <c r="E176" s="11">
        <v>44617</v>
      </c>
      <c r="F176" s="2" t="s">
        <v>44</v>
      </c>
      <c r="G176" s="2" t="s">
        <v>238</v>
      </c>
      <c r="H176" s="2" t="s">
        <v>20</v>
      </c>
      <c r="I176" s="2"/>
      <c r="J176" s="10">
        <v>6000000</v>
      </c>
    </row>
    <row r="177" spans="2:10" s="9" customFormat="1" ht="16.5" customHeight="1" outlineLevel="1" x14ac:dyDescent="0.35">
      <c r="B177" s="2" t="s">
        <v>267</v>
      </c>
      <c r="C177" s="8">
        <v>2022</v>
      </c>
      <c r="D177" s="8" t="s">
        <v>264</v>
      </c>
      <c r="E177" s="11">
        <v>44617</v>
      </c>
      <c r="F177" s="2" t="s">
        <v>43</v>
      </c>
      <c r="G177" s="2" t="s">
        <v>240</v>
      </c>
      <c r="H177" s="2" t="s">
        <v>20</v>
      </c>
      <c r="I177" s="2"/>
      <c r="J177" s="10">
        <v>7000000</v>
      </c>
    </row>
    <row r="178" spans="2:10" s="9" customFormat="1" ht="16.5" customHeight="1" outlineLevel="1" x14ac:dyDescent="0.35">
      <c r="B178" s="2" t="s">
        <v>267</v>
      </c>
      <c r="C178" s="8">
        <v>2022</v>
      </c>
      <c r="D178" s="8" t="s">
        <v>264</v>
      </c>
      <c r="E178" s="11">
        <v>44617</v>
      </c>
      <c r="F178" s="2" t="s">
        <v>42</v>
      </c>
      <c r="G178" s="2" t="s">
        <v>238</v>
      </c>
      <c r="H178" s="2" t="s">
        <v>20</v>
      </c>
      <c r="I178" s="2"/>
      <c r="J178" s="10">
        <v>10000000</v>
      </c>
    </row>
    <row r="179" spans="2:10" s="9" customFormat="1" ht="16.5" customHeight="1" outlineLevel="1" x14ac:dyDescent="0.35">
      <c r="B179" s="2" t="s">
        <v>267</v>
      </c>
      <c r="C179" s="8">
        <v>2022</v>
      </c>
      <c r="D179" s="8" t="s">
        <v>264</v>
      </c>
      <c r="E179" s="11">
        <v>44617</v>
      </c>
      <c r="F179" s="2" t="s">
        <v>41</v>
      </c>
      <c r="G179" s="2" t="s">
        <v>240</v>
      </c>
      <c r="H179" s="2" t="s">
        <v>20</v>
      </c>
      <c r="I179" s="2"/>
      <c r="J179" s="10">
        <v>7000000</v>
      </c>
    </row>
    <row r="180" spans="2:10" s="9" customFormat="1" ht="16.5" customHeight="1" outlineLevel="1" x14ac:dyDescent="0.35">
      <c r="B180" s="2" t="s">
        <v>267</v>
      </c>
      <c r="C180" s="8">
        <v>2022</v>
      </c>
      <c r="D180" s="8" t="s">
        <v>264</v>
      </c>
      <c r="E180" s="11">
        <v>44617</v>
      </c>
      <c r="F180" s="2" t="s">
        <v>40</v>
      </c>
      <c r="G180" s="2" t="s">
        <v>238</v>
      </c>
      <c r="H180" s="2" t="s">
        <v>20</v>
      </c>
      <c r="I180" s="2"/>
      <c r="J180" s="10">
        <v>5000000</v>
      </c>
    </row>
    <row r="181" spans="2:10" s="9" customFormat="1" ht="16.5" customHeight="1" outlineLevel="1" x14ac:dyDescent="0.35">
      <c r="B181" s="2" t="s">
        <v>267</v>
      </c>
      <c r="C181" s="8">
        <v>2022</v>
      </c>
      <c r="D181" s="8" t="s">
        <v>264</v>
      </c>
      <c r="E181" s="11">
        <v>44617</v>
      </c>
      <c r="F181" s="2" t="s">
        <v>39</v>
      </c>
      <c r="G181" s="2" t="s">
        <v>240</v>
      </c>
      <c r="H181" s="2" t="s">
        <v>20</v>
      </c>
      <c r="I181" s="2"/>
      <c r="J181" s="10">
        <v>7000000</v>
      </c>
    </row>
    <row r="182" spans="2:10" s="9" customFormat="1" ht="16.5" customHeight="1" outlineLevel="1" x14ac:dyDescent="0.35">
      <c r="B182" s="2" t="s">
        <v>267</v>
      </c>
      <c r="C182" s="8">
        <v>2022</v>
      </c>
      <c r="D182" s="8" t="s">
        <v>264</v>
      </c>
      <c r="E182" s="11">
        <v>44617</v>
      </c>
      <c r="F182" s="2" t="s">
        <v>38</v>
      </c>
      <c r="G182" s="2" t="s">
        <v>238</v>
      </c>
      <c r="H182" s="2" t="s">
        <v>20</v>
      </c>
      <c r="I182" s="2"/>
      <c r="J182" s="10">
        <v>5000000</v>
      </c>
    </row>
    <row r="183" spans="2:10" s="9" customFormat="1" ht="16.5" customHeight="1" outlineLevel="1" x14ac:dyDescent="0.35">
      <c r="B183" s="2" t="s">
        <v>267</v>
      </c>
      <c r="C183" s="8">
        <v>2022</v>
      </c>
      <c r="D183" s="8" t="s">
        <v>264</v>
      </c>
      <c r="E183" s="11">
        <v>44617</v>
      </c>
      <c r="F183" s="2" t="s">
        <v>37</v>
      </c>
      <c r="G183" s="2" t="s">
        <v>240</v>
      </c>
      <c r="H183" s="2" t="s">
        <v>20</v>
      </c>
      <c r="I183" s="2"/>
      <c r="J183" s="10">
        <v>7000000</v>
      </c>
    </row>
    <row r="184" spans="2:10" s="9" customFormat="1" ht="16.5" customHeight="1" outlineLevel="1" x14ac:dyDescent="0.35">
      <c r="B184" s="2" t="s">
        <v>267</v>
      </c>
      <c r="C184" s="8">
        <v>2022</v>
      </c>
      <c r="D184" s="8" t="s">
        <v>264</v>
      </c>
      <c r="E184" s="11">
        <v>44617</v>
      </c>
      <c r="F184" s="2" t="s">
        <v>36</v>
      </c>
      <c r="G184" s="2" t="s">
        <v>238</v>
      </c>
      <c r="H184" s="2" t="s">
        <v>20</v>
      </c>
      <c r="I184" s="2"/>
      <c r="J184" s="10">
        <v>6000000</v>
      </c>
    </row>
    <row r="185" spans="2:10" s="9" customFormat="1" ht="16.5" customHeight="1" outlineLevel="1" x14ac:dyDescent="0.35">
      <c r="B185" s="2" t="s">
        <v>267</v>
      </c>
      <c r="C185" s="8">
        <v>2022</v>
      </c>
      <c r="D185" s="8" t="s">
        <v>264</v>
      </c>
      <c r="E185" s="11">
        <v>44617</v>
      </c>
      <c r="F185" s="2" t="s">
        <v>35</v>
      </c>
      <c r="G185" s="2" t="s">
        <v>240</v>
      </c>
      <c r="H185" s="2" t="s">
        <v>20</v>
      </c>
      <c r="I185" s="2"/>
      <c r="J185" s="10">
        <v>7000000</v>
      </c>
    </row>
    <row r="186" spans="2:10" s="9" customFormat="1" ht="16.5" customHeight="1" outlineLevel="1" x14ac:dyDescent="0.35">
      <c r="B186" s="2" t="s">
        <v>267</v>
      </c>
      <c r="C186" s="8">
        <v>2022</v>
      </c>
      <c r="D186" s="8" t="s">
        <v>264</v>
      </c>
      <c r="E186" s="11">
        <v>44617</v>
      </c>
      <c r="F186" s="2" t="s">
        <v>34</v>
      </c>
      <c r="G186" s="2" t="s">
        <v>238</v>
      </c>
      <c r="H186" s="2" t="s">
        <v>20</v>
      </c>
      <c r="I186" s="2"/>
      <c r="J186" s="10">
        <v>10000000</v>
      </c>
    </row>
    <row r="187" spans="2:10" s="9" customFormat="1" ht="16.5" customHeight="1" outlineLevel="1" x14ac:dyDescent="0.35">
      <c r="B187" s="2" t="s">
        <v>267</v>
      </c>
      <c r="C187" s="8">
        <v>2022</v>
      </c>
      <c r="D187" s="8" t="s">
        <v>264</v>
      </c>
      <c r="E187" s="11">
        <v>44617</v>
      </c>
      <c r="F187" s="2" t="s">
        <v>33</v>
      </c>
      <c r="G187" s="2" t="s">
        <v>240</v>
      </c>
      <c r="H187" s="2" t="s">
        <v>20</v>
      </c>
      <c r="I187" s="2"/>
      <c r="J187" s="10">
        <v>7000000</v>
      </c>
    </row>
    <row r="188" spans="2:10" s="9" customFormat="1" ht="16.5" customHeight="1" outlineLevel="1" x14ac:dyDescent="0.35">
      <c r="B188" s="2" t="s">
        <v>267</v>
      </c>
      <c r="C188" s="8">
        <v>2022</v>
      </c>
      <c r="D188" s="8" t="s">
        <v>264</v>
      </c>
      <c r="E188" s="11">
        <v>44617</v>
      </c>
      <c r="F188" s="2" t="s">
        <v>32</v>
      </c>
      <c r="G188" s="2" t="s">
        <v>238</v>
      </c>
      <c r="H188" s="2" t="s">
        <v>20</v>
      </c>
      <c r="I188" s="2"/>
      <c r="J188" s="10">
        <v>5000000</v>
      </c>
    </row>
    <row r="189" spans="2:10" s="9" customFormat="1" ht="16.5" customHeight="1" outlineLevel="1" x14ac:dyDescent="0.35">
      <c r="B189" s="2" t="s">
        <v>267</v>
      </c>
      <c r="C189" s="8">
        <v>2022</v>
      </c>
      <c r="D189" s="8" t="s">
        <v>264</v>
      </c>
      <c r="E189" s="11">
        <v>44617</v>
      </c>
      <c r="F189" s="2" t="s">
        <v>31</v>
      </c>
      <c r="G189" s="2" t="s">
        <v>240</v>
      </c>
      <c r="H189" s="2" t="s">
        <v>20</v>
      </c>
      <c r="I189" s="2"/>
      <c r="J189" s="10">
        <v>7000000</v>
      </c>
    </row>
    <row r="190" spans="2:10" s="9" customFormat="1" ht="16.5" customHeight="1" outlineLevel="1" x14ac:dyDescent="0.35">
      <c r="B190" s="2" t="s">
        <v>267</v>
      </c>
      <c r="C190" s="8">
        <v>2022</v>
      </c>
      <c r="D190" s="8" t="s">
        <v>264</v>
      </c>
      <c r="E190" s="11">
        <v>44617</v>
      </c>
      <c r="F190" s="2" t="s">
        <v>30</v>
      </c>
      <c r="G190" s="2" t="s">
        <v>238</v>
      </c>
      <c r="H190" s="2" t="s">
        <v>20</v>
      </c>
      <c r="I190" s="2"/>
      <c r="J190" s="10">
        <v>5000000</v>
      </c>
    </row>
    <row r="191" spans="2:10" s="9" customFormat="1" ht="16.5" customHeight="1" outlineLevel="1" x14ac:dyDescent="0.35">
      <c r="B191" s="2" t="s">
        <v>267</v>
      </c>
      <c r="C191" s="8">
        <v>2022</v>
      </c>
      <c r="D191" s="8" t="s">
        <v>264</v>
      </c>
      <c r="E191" s="11">
        <v>44617</v>
      </c>
      <c r="F191" s="2" t="s">
        <v>29</v>
      </c>
      <c r="G191" s="2" t="s">
        <v>240</v>
      </c>
      <c r="H191" s="2" t="s">
        <v>20</v>
      </c>
      <c r="I191" s="2"/>
      <c r="J191" s="10">
        <v>5000000</v>
      </c>
    </row>
    <row r="192" spans="2:10" s="9" customFormat="1" ht="16.5" customHeight="1" outlineLevel="1" x14ac:dyDescent="0.35">
      <c r="B192" s="2" t="s">
        <v>267</v>
      </c>
      <c r="C192" s="8">
        <v>2022</v>
      </c>
      <c r="D192" s="8" t="s">
        <v>264</v>
      </c>
      <c r="E192" s="11">
        <v>44617</v>
      </c>
      <c r="F192" s="2" t="s">
        <v>28</v>
      </c>
      <c r="G192" s="2" t="s">
        <v>238</v>
      </c>
      <c r="H192" s="2" t="s">
        <v>20</v>
      </c>
      <c r="I192" s="2"/>
      <c r="J192" s="10">
        <v>7000000</v>
      </c>
    </row>
    <row r="193" spans="2:10" s="9" customFormat="1" ht="16.5" customHeight="1" outlineLevel="1" x14ac:dyDescent="0.35">
      <c r="B193" s="2" t="s">
        <v>267</v>
      </c>
      <c r="C193" s="8">
        <v>2022</v>
      </c>
      <c r="D193" s="8" t="s">
        <v>264</v>
      </c>
      <c r="E193" s="11">
        <v>44617</v>
      </c>
      <c r="F193" s="2" t="s">
        <v>27</v>
      </c>
      <c r="G193" s="2" t="s">
        <v>240</v>
      </c>
      <c r="H193" s="2" t="s">
        <v>20</v>
      </c>
      <c r="I193" s="2"/>
      <c r="J193" s="10">
        <v>5000000</v>
      </c>
    </row>
    <row r="194" spans="2:10" s="9" customFormat="1" ht="16.5" customHeight="1" outlineLevel="1" x14ac:dyDescent="0.35">
      <c r="B194" s="2" t="s">
        <v>267</v>
      </c>
      <c r="C194" s="8">
        <v>2022</v>
      </c>
      <c r="D194" s="8" t="s">
        <v>264</v>
      </c>
      <c r="E194" s="11">
        <v>44617</v>
      </c>
      <c r="F194" s="2" t="s">
        <v>26</v>
      </c>
      <c r="G194" s="2" t="s">
        <v>238</v>
      </c>
      <c r="H194" s="2" t="s">
        <v>20</v>
      </c>
      <c r="I194" s="2"/>
      <c r="J194" s="10">
        <v>7000000</v>
      </c>
    </row>
    <row r="195" spans="2:10" s="9" customFormat="1" ht="16.5" customHeight="1" outlineLevel="1" x14ac:dyDescent="0.35">
      <c r="B195" s="2" t="s">
        <v>267</v>
      </c>
      <c r="C195" s="8">
        <v>2022</v>
      </c>
      <c r="D195" s="8" t="s">
        <v>264</v>
      </c>
      <c r="E195" s="11">
        <v>44617</v>
      </c>
      <c r="F195" s="2" t="s">
        <v>25</v>
      </c>
      <c r="G195" s="2" t="s">
        <v>240</v>
      </c>
      <c r="H195" s="2" t="s">
        <v>20</v>
      </c>
      <c r="I195" s="2"/>
      <c r="J195" s="10">
        <v>5000000</v>
      </c>
    </row>
    <row r="196" spans="2:10" s="9" customFormat="1" ht="16.5" customHeight="1" outlineLevel="1" x14ac:dyDescent="0.35">
      <c r="B196" s="2" t="s">
        <v>267</v>
      </c>
      <c r="C196" s="8">
        <v>2022</v>
      </c>
      <c r="D196" s="8" t="s">
        <v>264</v>
      </c>
      <c r="E196" s="11">
        <v>44617</v>
      </c>
      <c r="F196" s="2" t="s">
        <v>22</v>
      </c>
      <c r="G196" s="2" t="s">
        <v>238</v>
      </c>
      <c r="H196" s="2" t="s">
        <v>20</v>
      </c>
      <c r="I196" s="2"/>
      <c r="J196" s="10">
        <v>7000000</v>
      </c>
    </row>
    <row r="197" spans="2:10" s="9" customFormat="1" ht="16.5" customHeight="1" outlineLevel="1" x14ac:dyDescent="0.35">
      <c r="B197" s="2" t="s">
        <v>267</v>
      </c>
      <c r="C197" s="8">
        <v>2022</v>
      </c>
      <c r="D197" s="8" t="s">
        <v>264</v>
      </c>
      <c r="E197" s="11">
        <v>44617</v>
      </c>
      <c r="F197" s="2" t="s">
        <v>236</v>
      </c>
      <c r="G197" s="2" t="s">
        <v>17</v>
      </c>
      <c r="H197" s="2" t="s">
        <v>14</v>
      </c>
      <c r="I197" s="2"/>
      <c r="J197" s="10">
        <v>11800000</v>
      </c>
    </row>
    <row r="198" spans="2:10" s="9" customFormat="1" ht="16.5" customHeight="1" outlineLevel="1" x14ac:dyDescent="0.35">
      <c r="B198" s="2" t="s">
        <v>267</v>
      </c>
      <c r="C198" s="8">
        <v>2022</v>
      </c>
      <c r="D198" s="8" t="s">
        <v>264</v>
      </c>
      <c r="E198" s="11">
        <v>44617</v>
      </c>
      <c r="F198" s="2" t="s">
        <v>234</v>
      </c>
      <c r="G198" s="2" t="s">
        <v>15</v>
      </c>
      <c r="H198" s="2" t="s">
        <v>14</v>
      </c>
      <c r="I198" s="2"/>
      <c r="J198" s="10">
        <v>25202000</v>
      </c>
    </row>
    <row r="199" spans="2:10" s="9" customFormat="1" ht="16.5" customHeight="1" outlineLevel="1" x14ac:dyDescent="0.35">
      <c r="B199" s="2" t="s">
        <v>268</v>
      </c>
      <c r="C199" s="8">
        <v>2022</v>
      </c>
      <c r="D199" s="8" t="s">
        <v>264</v>
      </c>
      <c r="E199" s="11">
        <v>44617</v>
      </c>
      <c r="F199" s="2" t="s">
        <v>13</v>
      </c>
      <c r="G199" s="2" t="s">
        <v>10</v>
      </c>
      <c r="H199" s="2" t="s">
        <v>9</v>
      </c>
      <c r="I199" s="2"/>
      <c r="J199" s="10">
        <v>224500</v>
      </c>
    </row>
    <row r="200" spans="2:10" s="9" customFormat="1" ht="16.5" customHeight="1" outlineLevel="1" x14ac:dyDescent="0.35">
      <c r="B200" s="2" t="s">
        <v>268</v>
      </c>
      <c r="C200" s="8">
        <v>2022</v>
      </c>
      <c r="D200" s="8" t="s">
        <v>264</v>
      </c>
      <c r="E200" s="11">
        <v>44617</v>
      </c>
      <c r="F200" s="2" t="s">
        <v>11</v>
      </c>
      <c r="G200" s="2" t="s">
        <v>10</v>
      </c>
      <c r="H200" s="2" t="s">
        <v>243</v>
      </c>
      <c r="I200" s="2"/>
      <c r="J200" s="10">
        <v>750000</v>
      </c>
    </row>
    <row r="201" spans="2:10" s="9" customFormat="1" ht="16.5" customHeight="1" outlineLevel="1" x14ac:dyDescent="0.35">
      <c r="B201" s="2" t="s">
        <v>267</v>
      </c>
      <c r="C201" s="8">
        <v>2022</v>
      </c>
      <c r="D201" s="8" t="s">
        <v>264</v>
      </c>
      <c r="E201" s="11">
        <v>44617</v>
      </c>
      <c r="F201" s="2" t="s">
        <v>8</v>
      </c>
      <c r="G201" s="2" t="s">
        <v>5</v>
      </c>
      <c r="H201" s="2" t="s">
        <v>230</v>
      </c>
      <c r="I201" s="2"/>
      <c r="J201" s="10">
        <v>37250000</v>
      </c>
    </row>
    <row r="202" spans="2:10" s="9" customFormat="1" ht="16.5" customHeight="1" outlineLevel="1" x14ac:dyDescent="0.35">
      <c r="B202" s="2" t="s">
        <v>267</v>
      </c>
      <c r="C202" s="8">
        <v>2022</v>
      </c>
      <c r="D202" s="8" t="s">
        <v>264</v>
      </c>
      <c r="E202" s="11">
        <v>44617</v>
      </c>
      <c r="F202" s="2" t="s">
        <v>6</v>
      </c>
      <c r="G202" s="2" t="s">
        <v>5</v>
      </c>
      <c r="H202" s="2" t="s">
        <v>230</v>
      </c>
      <c r="I202" s="2"/>
      <c r="J202" s="10">
        <v>28750000</v>
      </c>
    </row>
    <row r="203" spans="2:10" s="9" customFormat="1" ht="16.5" customHeight="1" outlineLevel="1" x14ac:dyDescent="0.35">
      <c r="B203" s="2" t="s">
        <v>266</v>
      </c>
      <c r="C203" s="8">
        <v>2022</v>
      </c>
      <c r="D203" s="8" t="s">
        <v>264</v>
      </c>
      <c r="E203" s="11">
        <v>44617</v>
      </c>
      <c r="F203" s="2" t="s">
        <v>1</v>
      </c>
      <c r="G203" s="2" t="s">
        <v>228</v>
      </c>
      <c r="H203" s="2" t="s">
        <v>0</v>
      </c>
      <c r="I203" s="2"/>
      <c r="J203" s="10">
        <v>30000</v>
      </c>
    </row>
    <row r="204" spans="2:10" s="9" customFormat="1" ht="16.5" customHeight="1" outlineLevel="1" x14ac:dyDescent="0.35">
      <c r="B204" s="2" t="s">
        <v>265</v>
      </c>
      <c r="C204" s="8">
        <v>2022</v>
      </c>
      <c r="D204" s="8" t="s">
        <v>264</v>
      </c>
      <c r="E204" s="11">
        <v>44620</v>
      </c>
      <c r="F204" s="2" t="s">
        <v>1</v>
      </c>
      <c r="G204" s="2" t="s">
        <v>225</v>
      </c>
      <c r="H204" s="2" t="s">
        <v>0</v>
      </c>
      <c r="I204" s="2"/>
      <c r="J204" s="10">
        <v>30000</v>
      </c>
    </row>
    <row r="205" spans="2:10" s="9" customFormat="1" ht="16.5" customHeight="1" x14ac:dyDescent="0.35">
      <c r="B205" s="2" t="s">
        <v>263</v>
      </c>
      <c r="C205" s="8">
        <v>2022</v>
      </c>
      <c r="D205" s="8" t="s">
        <v>226</v>
      </c>
      <c r="E205" s="11">
        <v>44620</v>
      </c>
      <c r="F205" s="2" t="s">
        <v>362</v>
      </c>
      <c r="G205" s="2" t="s">
        <v>10</v>
      </c>
      <c r="H205" s="2" t="s">
        <v>9</v>
      </c>
      <c r="I205" s="2"/>
      <c r="J205" s="10">
        <v>17500000</v>
      </c>
    </row>
    <row r="206" spans="2:10" s="9" customFormat="1" ht="16.5" customHeight="1" outlineLevel="1" x14ac:dyDescent="0.35">
      <c r="B206" s="2" t="s">
        <v>263</v>
      </c>
      <c r="C206" s="8">
        <v>2022</v>
      </c>
      <c r="D206" s="8" t="s">
        <v>226</v>
      </c>
      <c r="E206" s="11">
        <v>44622</v>
      </c>
      <c r="F206" s="2" t="s">
        <v>131</v>
      </c>
      <c r="G206" s="2" t="s">
        <v>5</v>
      </c>
      <c r="H206" s="2" t="s">
        <v>230</v>
      </c>
      <c r="I206" s="2"/>
      <c r="J206" s="10">
        <v>85150750</v>
      </c>
    </row>
    <row r="207" spans="2:10" s="9" customFormat="1" ht="16.5" customHeight="1" outlineLevel="1" x14ac:dyDescent="0.35">
      <c r="B207" s="2" t="s">
        <v>262</v>
      </c>
      <c r="C207" s="8">
        <v>2022</v>
      </c>
      <c r="D207" s="8" t="s">
        <v>226</v>
      </c>
      <c r="E207" s="11">
        <v>44622</v>
      </c>
      <c r="F207" s="2" t="s">
        <v>131</v>
      </c>
      <c r="G207" s="2" t="s">
        <v>77</v>
      </c>
      <c r="H207" s="2" t="s">
        <v>230</v>
      </c>
      <c r="I207" s="2"/>
      <c r="J207" s="10">
        <v>-4257537.5</v>
      </c>
    </row>
    <row r="208" spans="2:10" s="9" customFormat="1" ht="16.5" customHeight="1" outlineLevel="1" x14ac:dyDescent="0.35">
      <c r="B208" s="2" t="s">
        <v>262</v>
      </c>
      <c r="C208" s="8">
        <v>2022</v>
      </c>
      <c r="D208" s="8" t="s">
        <v>226</v>
      </c>
      <c r="E208" s="11">
        <v>44623</v>
      </c>
      <c r="F208" s="2" t="s">
        <v>125</v>
      </c>
      <c r="G208" s="2" t="s">
        <v>95</v>
      </c>
      <c r="H208" s="2" t="s">
        <v>20</v>
      </c>
      <c r="I208" s="2"/>
      <c r="J208" s="10">
        <v>5000000</v>
      </c>
    </row>
    <row r="209" spans="2:10" s="9" customFormat="1" ht="16.5" customHeight="1" outlineLevel="1" x14ac:dyDescent="0.35">
      <c r="B209" s="2" t="s">
        <v>262</v>
      </c>
      <c r="C209" s="8">
        <v>2022</v>
      </c>
      <c r="D209" s="8" t="s">
        <v>226</v>
      </c>
      <c r="E209" s="11">
        <v>44623</v>
      </c>
      <c r="F209" s="2" t="s">
        <v>130</v>
      </c>
      <c r="G209" s="2" t="s">
        <v>5</v>
      </c>
      <c r="H209" s="2" t="s">
        <v>230</v>
      </c>
      <c r="I209" s="2"/>
      <c r="J209" s="10">
        <v>18500000</v>
      </c>
    </row>
    <row r="210" spans="2:10" s="9" customFormat="1" ht="16.5" customHeight="1" outlineLevel="1" x14ac:dyDescent="0.35">
      <c r="B210" s="2" t="s">
        <v>261</v>
      </c>
      <c r="C210" s="8">
        <v>2022</v>
      </c>
      <c r="D210" s="8" t="s">
        <v>226</v>
      </c>
      <c r="E210" s="11">
        <v>44623</v>
      </c>
      <c r="F210" s="2" t="s">
        <v>128</v>
      </c>
      <c r="G210" s="2" t="s">
        <v>10</v>
      </c>
      <c r="H210" s="2" t="s">
        <v>9</v>
      </c>
      <c r="I210" s="2"/>
      <c r="J210" s="10">
        <v>4500000</v>
      </c>
    </row>
    <row r="211" spans="2:10" s="9" customFormat="1" ht="16.5" customHeight="1" outlineLevel="1" x14ac:dyDescent="0.35">
      <c r="B211" s="2" t="s">
        <v>261</v>
      </c>
      <c r="C211" s="8">
        <v>2022</v>
      </c>
      <c r="D211" s="8" t="s">
        <v>226</v>
      </c>
      <c r="E211" s="11">
        <v>44625</v>
      </c>
      <c r="F211" s="2" t="s">
        <v>90</v>
      </c>
      <c r="G211" s="2" t="s">
        <v>10</v>
      </c>
      <c r="H211" s="2" t="s">
        <v>9</v>
      </c>
      <c r="I211" s="2"/>
      <c r="J211" s="10">
        <v>19005000</v>
      </c>
    </row>
    <row r="212" spans="2:10" s="9" customFormat="1" ht="16.5" customHeight="1" outlineLevel="1" x14ac:dyDescent="0.35">
      <c r="B212" s="2" t="s">
        <v>260</v>
      </c>
      <c r="C212" s="8">
        <v>2022</v>
      </c>
      <c r="D212" s="8" t="s">
        <v>226</v>
      </c>
      <c r="E212" s="11">
        <v>44625</v>
      </c>
      <c r="F212" s="2" t="s">
        <v>127</v>
      </c>
      <c r="G212" s="2" t="s">
        <v>5</v>
      </c>
      <c r="H212" s="2" t="s">
        <v>230</v>
      </c>
      <c r="I212" s="2"/>
      <c r="J212" s="10">
        <v>41000000</v>
      </c>
    </row>
    <row r="213" spans="2:10" s="9" customFormat="1" ht="16.5" customHeight="1" outlineLevel="1" x14ac:dyDescent="0.35">
      <c r="B213" s="2" t="s">
        <v>260</v>
      </c>
      <c r="C213" s="8">
        <v>2022</v>
      </c>
      <c r="D213" s="8" t="s">
        <v>226</v>
      </c>
      <c r="E213" s="11">
        <v>44626</v>
      </c>
      <c r="F213" s="2" t="s">
        <v>127</v>
      </c>
      <c r="G213" s="2" t="s">
        <v>77</v>
      </c>
      <c r="H213" s="2" t="s">
        <v>230</v>
      </c>
      <c r="I213" s="2"/>
      <c r="J213" s="10">
        <v>-2050000</v>
      </c>
    </row>
    <row r="214" spans="2:10" s="9" customFormat="1" ht="16.5" customHeight="1" outlineLevel="1" x14ac:dyDescent="0.35">
      <c r="B214" s="2" t="s">
        <v>260</v>
      </c>
      <c r="C214" s="8">
        <v>2022</v>
      </c>
      <c r="D214" s="8" t="s">
        <v>226</v>
      </c>
      <c r="E214" s="11">
        <v>44626</v>
      </c>
      <c r="F214" s="2" t="s">
        <v>125</v>
      </c>
      <c r="G214" s="2" t="s">
        <v>95</v>
      </c>
      <c r="H214" s="2" t="s">
        <v>20</v>
      </c>
      <c r="I214" s="2"/>
      <c r="J214" s="10">
        <v>5000000</v>
      </c>
    </row>
    <row r="215" spans="2:10" s="9" customFormat="1" ht="16.5" customHeight="1" outlineLevel="1" x14ac:dyDescent="0.35">
      <c r="B215" s="2" t="s">
        <v>259</v>
      </c>
      <c r="C215" s="8">
        <v>2022</v>
      </c>
      <c r="D215" s="8" t="s">
        <v>226</v>
      </c>
      <c r="E215" s="11">
        <v>44626</v>
      </c>
      <c r="F215" s="2" t="s">
        <v>123</v>
      </c>
      <c r="G215" s="2" t="s">
        <v>5</v>
      </c>
      <c r="H215" s="2" t="s">
        <v>230</v>
      </c>
      <c r="I215" s="2"/>
      <c r="J215" s="10">
        <v>17250000</v>
      </c>
    </row>
    <row r="216" spans="2:10" s="9" customFormat="1" ht="16.5" customHeight="1" outlineLevel="1" x14ac:dyDescent="0.35">
      <c r="B216" s="2" t="s">
        <v>257</v>
      </c>
      <c r="C216" s="8">
        <v>2022</v>
      </c>
      <c r="D216" s="8" t="s">
        <v>226</v>
      </c>
      <c r="E216" s="11">
        <v>44627</v>
      </c>
      <c r="F216" s="2" t="s">
        <v>121</v>
      </c>
      <c r="G216" s="2" t="s">
        <v>258</v>
      </c>
      <c r="H216" s="2" t="s">
        <v>20</v>
      </c>
      <c r="I216" s="2"/>
      <c r="J216" s="10">
        <v>4100000</v>
      </c>
    </row>
    <row r="217" spans="2:10" s="9" customFormat="1" ht="16.5" customHeight="1" outlineLevel="1" x14ac:dyDescent="0.35">
      <c r="B217" s="2" t="s">
        <v>257</v>
      </c>
      <c r="C217" s="8">
        <v>2022</v>
      </c>
      <c r="D217" s="8" t="s">
        <v>226</v>
      </c>
      <c r="E217" s="11">
        <v>44627</v>
      </c>
      <c r="F217" s="2" t="s">
        <v>118</v>
      </c>
      <c r="G217" s="2" t="s">
        <v>117</v>
      </c>
      <c r="H217" s="2" t="s">
        <v>20</v>
      </c>
      <c r="I217" s="2"/>
      <c r="J217" s="10">
        <v>3750000</v>
      </c>
    </row>
    <row r="218" spans="2:10" s="9" customFormat="1" ht="16.5" customHeight="1" outlineLevel="1" x14ac:dyDescent="0.35">
      <c r="B218" s="2" t="s">
        <v>255</v>
      </c>
      <c r="C218" s="8">
        <v>2022</v>
      </c>
      <c r="D218" s="8" t="s">
        <v>226</v>
      </c>
      <c r="E218" s="11">
        <v>44627</v>
      </c>
      <c r="F218" s="2" t="s">
        <v>256</v>
      </c>
      <c r="G218" s="2" t="s">
        <v>115</v>
      </c>
      <c r="H218" s="2" t="s">
        <v>20</v>
      </c>
      <c r="I218" s="2"/>
      <c r="J218" s="10">
        <v>30000000</v>
      </c>
    </row>
    <row r="219" spans="2:10" s="9" customFormat="1" ht="16.5" customHeight="1" outlineLevel="1" x14ac:dyDescent="0.35">
      <c r="B219" s="2" t="s">
        <v>255</v>
      </c>
      <c r="C219" s="8">
        <v>2022</v>
      </c>
      <c r="D219" s="8" t="s">
        <v>226</v>
      </c>
      <c r="E219" s="11">
        <v>44630</v>
      </c>
      <c r="F219" s="2" t="s">
        <v>113</v>
      </c>
      <c r="G219" s="2" t="s">
        <v>5</v>
      </c>
      <c r="H219" s="2" t="s">
        <v>230</v>
      </c>
      <c r="I219" s="2"/>
      <c r="J219" s="10">
        <v>7500000</v>
      </c>
    </row>
    <row r="220" spans="2:10" s="9" customFormat="1" ht="16.5" customHeight="1" outlineLevel="1" x14ac:dyDescent="0.35">
      <c r="B220" s="2" t="s">
        <v>252</v>
      </c>
      <c r="C220" s="8">
        <v>2022</v>
      </c>
      <c r="D220" s="8" t="s">
        <v>226</v>
      </c>
      <c r="E220" s="11">
        <v>44630</v>
      </c>
      <c r="F220" s="2" t="s">
        <v>111</v>
      </c>
      <c r="G220" s="2" t="s">
        <v>106</v>
      </c>
      <c r="H220" s="2" t="s">
        <v>20</v>
      </c>
      <c r="I220" s="2"/>
      <c r="J220" s="10">
        <v>275000</v>
      </c>
    </row>
    <row r="221" spans="2:10" s="9" customFormat="1" ht="16.5" customHeight="1" outlineLevel="1" x14ac:dyDescent="0.35">
      <c r="B221" s="2" t="s">
        <v>254</v>
      </c>
      <c r="C221" s="8">
        <v>2022</v>
      </c>
      <c r="D221" s="8" t="s">
        <v>226</v>
      </c>
      <c r="E221" s="11">
        <v>44632</v>
      </c>
      <c r="F221" s="2" t="s">
        <v>110</v>
      </c>
      <c r="G221" s="2" t="s">
        <v>109</v>
      </c>
      <c r="H221" s="2" t="s">
        <v>20</v>
      </c>
      <c r="I221" s="2"/>
      <c r="J221" s="10">
        <v>750000</v>
      </c>
    </row>
    <row r="222" spans="2:10" s="9" customFormat="1" ht="16.5" customHeight="1" outlineLevel="1" x14ac:dyDescent="0.35">
      <c r="B222" s="2" t="s">
        <v>252</v>
      </c>
      <c r="C222" s="8">
        <v>2022</v>
      </c>
      <c r="D222" s="8" t="s">
        <v>226</v>
      </c>
      <c r="E222" s="11">
        <v>44632</v>
      </c>
      <c r="F222" s="2" t="s">
        <v>107</v>
      </c>
      <c r="G222" s="2" t="s">
        <v>106</v>
      </c>
      <c r="H222" s="2" t="s">
        <v>20</v>
      </c>
      <c r="I222" s="2"/>
      <c r="J222" s="10">
        <v>233500</v>
      </c>
    </row>
    <row r="223" spans="2:10" s="9" customFormat="1" ht="16.5" customHeight="1" outlineLevel="1" x14ac:dyDescent="0.35">
      <c r="B223" s="2" t="s">
        <v>254</v>
      </c>
      <c r="C223" s="8">
        <v>2022</v>
      </c>
      <c r="D223" s="8" t="s">
        <v>226</v>
      </c>
      <c r="E223" s="11">
        <v>44632</v>
      </c>
      <c r="F223" s="2" t="s">
        <v>253</v>
      </c>
      <c r="G223" s="2" t="s">
        <v>103</v>
      </c>
      <c r="H223" s="2" t="s">
        <v>20</v>
      </c>
      <c r="I223" s="2"/>
      <c r="J223" s="10">
        <v>3995000</v>
      </c>
    </row>
    <row r="224" spans="2:10" s="9" customFormat="1" ht="16.5" customHeight="1" outlineLevel="1" x14ac:dyDescent="0.35">
      <c r="B224" s="2" t="s">
        <v>252</v>
      </c>
      <c r="C224" s="8">
        <v>2022</v>
      </c>
      <c r="D224" s="8" t="s">
        <v>226</v>
      </c>
      <c r="E224" s="11">
        <v>44632</v>
      </c>
      <c r="F224" s="2" t="s">
        <v>101</v>
      </c>
      <c r="G224" s="2" t="s">
        <v>5</v>
      </c>
      <c r="H224" s="2" t="s">
        <v>230</v>
      </c>
      <c r="I224" s="2"/>
      <c r="J224" s="10">
        <v>1000000</v>
      </c>
    </row>
    <row r="225" spans="2:10" s="9" customFormat="1" ht="16.5" customHeight="1" outlineLevel="1" x14ac:dyDescent="0.35">
      <c r="B225" s="2" t="s">
        <v>251</v>
      </c>
      <c r="C225" s="8">
        <v>2022</v>
      </c>
      <c r="D225" s="8" t="s">
        <v>226</v>
      </c>
      <c r="E225" s="11">
        <v>44632</v>
      </c>
      <c r="F225" s="2" t="s">
        <v>13</v>
      </c>
      <c r="G225" s="2" t="s">
        <v>10</v>
      </c>
      <c r="H225" s="2" t="s">
        <v>9</v>
      </c>
      <c r="I225" s="2"/>
      <c r="J225" s="10">
        <v>780000</v>
      </c>
    </row>
    <row r="226" spans="2:10" s="9" customFormat="1" ht="16.5" customHeight="1" outlineLevel="1" x14ac:dyDescent="0.35">
      <c r="B226" s="2" t="s">
        <v>250</v>
      </c>
      <c r="C226" s="8">
        <v>2022</v>
      </c>
      <c r="D226" s="8" t="s">
        <v>226</v>
      </c>
      <c r="E226" s="11">
        <v>44633</v>
      </c>
      <c r="F226" s="2" t="s">
        <v>11</v>
      </c>
      <c r="G226" s="2" t="s">
        <v>10</v>
      </c>
      <c r="H226" s="2" t="s">
        <v>9</v>
      </c>
      <c r="I226" s="2"/>
      <c r="J226" s="10">
        <v>375000</v>
      </c>
    </row>
    <row r="227" spans="2:10" s="9" customFormat="1" ht="16.5" customHeight="1" outlineLevel="1" x14ac:dyDescent="0.35">
      <c r="B227" s="2" t="s">
        <v>250</v>
      </c>
      <c r="C227" s="8">
        <v>2022</v>
      </c>
      <c r="D227" s="8" t="s">
        <v>226</v>
      </c>
      <c r="E227" s="11">
        <v>44635</v>
      </c>
      <c r="F227" s="2" t="s">
        <v>99</v>
      </c>
      <c r="G227" s="2" t="s">
        <v>5</v>
      </c>
      <c r="H227" s="2" t="s">
        <v>230</v>
      </c>
      <c r="I227" s="2"/>
      <c r="J227" s="10">
        <v>11500000</v>
      </c>
    </row>
    <row r="228" spans="2:10" s="9" customFormat="1" ht="16.5" customHeight="1" outlineLevel="1" x14ac:dyDescent="0.35">
      <c r="B228" s="2" t="s">
        <v>249</v>
      </c>
      <c r="C228" s="8">
        <v>2022</v>
      </c>
      <c r="D228" s="8" t="s">
        <v>226</v>
      </c>
      <c r="E228" s="11">
        <v>44635</v>
      </c>
      <c r="F228" s="2" t="s">
        <v>98</v>
      </c>
      <c r="G228" s="2" t="s">
        <v>5</v>
      </c>
      <c r="H228" s="2" t="s">
        <v>230</v>
      </c>
      <c r="I228" s="2"/>
      <c r="J228" s="10">
        <v>42000000</v>
      </c>
    </row>
    <row r="229" spans="2:10" s="9" customFormat="1" ht="16.5" customHeight="1" outlineLevel="1" x14ac:dyDescent="0.35">
      <c r="B229" s="2" t="s">
        <v>249</v>
      </c>
      <c r="C229" s="8">
        <v>2022</v>
      </c>
      <c r="D229" s="8" t="s">
        <v>226</v>
      </c>
      <c r="E229" s="11">
        <v>44638</v>
      </c>
      <c r="F229" s="2" t="s">
        <v>96</v>
      </c>
      <c r="G229" s="2" t="s">
        <v>95</v>
      </c>
      <c r="H229" s="2" t="s">
        <v>20</v>
      </c>
      <c r="I229" s="2"/>
      <c r="J229" s="10">
        <v>5000000</v>
      </c>
    </row>
    <row r="230" spans="2:10" s="9" customFormat="1" ht="16.5" customHeight="1" outlineLevel="1" x14ac:dyDescent="0.35">
      <c r="B230" s="2" t="s">
        <v>249</v>
      </c>
      <c r="C230" s="8">
        <v>2022</v>
      </c>
      <c r="D230" s="8" t="s">
        <v>226</v>
      </c>
      <c r="E230" s="11">
        <v>44638</v>
      </c>
      <c r="F230" s="2" t="s">
        <v>93</v>
      </c>
      <c r="G230" s="2" t="s">
        <v>5</v>
      </c>
      <c r="H230" s="2" t="s">
        <v>230</v>
      </c>
      <c r="I230" s="2"/>
      <c r="J230" s="10">
        <v>3250000</v>
      </c>
    </row>
    <row r="231" spans="2:10" s="9" customFormat="1" ht="16.5" customHeight="1" outlineLevel="1" x14ac:dyDescent="0.35">
      <c r="B231" s="2" t="s">
        <v>248</v>
      </c>
      <c r="C231" s="8">
        <v>2022</v>
      </c>
      <c r="D231" s="8" t="s">
        <v>226</v>
      </c>
      <c r="E231" s="11">
        <v>44638</v>
      </c>
      <c r="F231" s="2" t="s">
        <v>92</v>
      </c>
      <c r="G231" s="2" t="s">
        <v>10</v>
      </c>
      <c r="H231" s="2" t="s">
        <v>9</v>
      </c>
      <c r="I231" s="2"/>
      <c r="J231" s="10">
        <v>17500000</v>
      </c>
    </row>
    <row r="232" spans="2:10" s="9" customFormat="1" ht="16.5" customHeight="1" outlineLevel="1" x14ac:dyDescent="0.35">
      <c r="B232" s="2" t="s">
        <v>248</v>
      </c>
      <c r="C232" s="8">
        <v>2022</v>
      </c>
      <c r="D232" s="8" t="s">
        <v>226</v>
      </c>
      <c r="E232" s="11">
        <v>44638</v>
      </c>
      <c r="F232" s="2" t="s">
        <v>90</v>
      </c>
      <c r="G232" s="2" t="s">
        <v>10</v>
      </c>
      <c r="H232" s="2" t="s">
        <v>9</v>
      </c>
      <c r="I232" s="2"/>
      <c r="J232" s="10">
        <v>14750000</v>
      </c>
    </row>
    <row r="233" spans="2:10" s="9" customFormat="1" ht="16.5" customHeight="1" outlineLevel="1" x14ac:dyDescent="0.35">
      <c r="B233" s="2" t="s">
        <v>247</v>
      </c>
      <c r="C233" s="8">
        <v>2022</v>
      </c>
      <c r="D233" s="8" t="s">
        <v>226</v>
      </c>
      <c r="E233" s="11">
        <v>44638</v>
      </c>
      <c r="F233" s="2" t="s">
        <v>89</v>
      </c>
      <c r="G233" s="2" t="s">
        <v>5</v>
      </c>
      <c r="H233" s="2" t="s">
        <v>230</v>
      </c>
      <c r="I233" s="2"/>
      <c r="J233" s="10">
        <v>9250500</v>
      </c>
    </row>
    <row r="234" spans="2:10" s="9" customFormat="1" ht="16.5" customHeight="1" outlineLevel="1" x14ac:dyDescent="0.35">
      <c r="B234" s="2" t="s">
        <v>246</v>
      </c>
      <c r="C234" s="8">
        <v>2022</v>
      </c>
      <c r="D234" s="8" t="s">
        <v>226</v>
      </c>
      <c r="E234" s="11">
        <v>44640</v>
      </c>
      <c r="F234" s="2" t="s">
        <v>87</v>
      </c>
      <c r="G234" s="2" t="s">
        <v>5</v>
      </c>
      <c r="H234" s="2" t="s">
        <v>230</v>
      </c>
      <c r="I234" s="2"/>
      <c r="J234" s="10">
        <v>17250000</v>
      </c>
    </row>
    <row r="235" spans="2:10" s="9" customFormat="1" ht="16.5" customHeight="1" outlineLevel="1" x14ac:dyDescent="0.35">
      <c r="B235" s="2" t="s">
        <v>246</v>
      </c>
      <c r="C235" s="8">
        <v>2022</v>
      </c>
      <c r="D235" s="8" t="s">
        <v>226</v>
      </c>
      <c r="E235" s="11">
        <v>44641</v>
      </c>
      <c r="F235" s="2" t="s">
        <v>86</v>
      </c>
      <c r="G235" s="2" t="s">
        <v>85</v>
      </c>
      <c r="H235" s="2" t="s">
        <v>20</v>
      </c>
      <c r="I235" s="2"/>
      <c r="J235" s="10">
        <v>7500000</v>
      </c>
    </row>
    <row r="236" spans="2:10" s="9" customFormat="1" ht="16.5" customHeight="1" outlineLevel="1" x14ac:dyDescent="0.35">
      <c r="B236" s="2" t="s">
        <v>245</v>
      </c>
      <c r="C236" s="8">
        <v>2022</v>
      </c>
      <c r="D236" s="8" t="s">
        <v>226</v>
      </c>
      <c r="E236" s="11">
        <v>44641</v>
      </c>
      <c r="F236" s="2" t="s">
        <v>83</v>
      </c>
      <c r="G236" s="2" t="s">
        <v>5</v>
      </c>
      <c r="H236" s="2" t="s">
        <v>230</v>
      </c>
      <c r="I236" s="2"/>
      <c r="J236" s="10">
        <v>27750000</v>
      </c>
    </row>
    <row r="237" spans="2:10" s="9" customFormat="1" ht="16.5" customHeight="1" outlineLevel="1" x14ac:dyDescent="0.35">
      <c r="B237" s="2" t="s">
        <v>245</v>
      </c>
      <c r="C237" s="8">
        <v>2022</v>
      </c>
      <c r="D237" s="8" t="s">
        <v>226</v>
      </c>
      <c r="E237" s="11">
        <v>44642</v>
      </c>
      <c r="F237" s="2" t="s">
        <v>83</v>
      </c>
      <c r="G237" s="2" t="s">
        <v>77</v>
      </c>
      <c r="H237" s="2" t="s">
        <v>230</v>
      </c>
      <c r="I237" s="2"/>
      <c r="J237" s="10">
        <v>-1987500</v>
      </c>
    </row>
    <row r="238" spans="2:10" s="9" customFormat="1" ht="16.5" customHeight="1" outlineLevel="1" x14ac:dyDescent="0.35">
      <c r="B238" s="2" t="s">
        <v>245</v>
      </c>
      <c r="C238" s="8">
        <v>2022</v>
      </c>
      <c r="D238" s="8" t="s">
        <v>226</v>
      </c>
      <c r="E238" s="11">
        <v>44642</v>
      </c>
      <c r="F238" s="2" t="s">
        <v>80</v>
      </c>
      <c r="G238" s="2" t="s">
        <v>5</v>
      </c>
      <c r="H238" s="2" t="s">
        <v>230</v>
      </c>
      <c r="I238" s="2"/>
      <c r="J238" s="10">
        <v>47000500</v>
      </c>
    </row>
    <row r="239" spans="2:10" s="9" customFormat="1" ht="16.5" customHeight="1" outlineLevel="1" x14ac:dyDescent="0.35">
      <c r="B239" s="2" t="s">
        <v>245</v>
      </c>
      <c r="C239" s="8">
        <v>2022</v>
      </c>
      <c r="D239" s="8" t="s">
        <v>226</v>
      </c>
      <c r="E239" s="11">
        <v>44642</v>
      </c>
      <c r="F239" s="2" t="s">
        <v>80</v>
      </c>
      <c r="G239" s="2" t="s">
        <v>77</v>
      </c>
      <c r="H239" s="2" t="s">
        <v>230</v>
      </c>
      <c r="I239" s="2"/>
      <c r="J239" s="10">
        <v>-2350025</v>
      </c>
    </row>
    <row r="240" spans="2:10" s="9" customFormat="1" ht="16.5" customHeight="1" outlineLevel="1" x14ac:dyDescent="0.35">
      <c r="B240" s="2" t="s">
        <v>244</v>
      </c>
      <c r="C240" s="8">
        <v>2022</v>
      </c>
      <c r="D240" s="8" t="s">
        <v>226</v>
      </c>
      <c r="E240" s="11">
        <v>44642</v>
      </c>
      <c r="F240" s="2" t="s">
        <v>13</v>
      </c>
      <c r="G240" s="2" t="s">
        <v>10</v>
      </c>
      <c r="H240" s="2" t="s">
        <v>9</v>
      </c>
      <c r="I240" s="2"/>
      <c r="J240" s="10">
        <v>780000</v>
      </c>
    </row>
    <row r="241" spans="2:10" s="9" customFormat="1" ht="16.5" customHeight="1" outlineLevel="1" x14ac:dyDescent="0.35">
      <c r="B241" s="2" t="s">
        <v>244</v>
      </c>
      <c r="C241" s="8">
        <v>2022</v>
      </c>
      <c r="D241" s="8" t="s">
        <v>226</v>
      </c>
      <c r="E241" s="11">
        <v>44643</v>
      </c>
      <c r="F241" s="2" t="s">
        <v>11</v>
      </c>
      <c r="G241" s="2" t="s">
        <v>10</v>
      </c>
      <c r="H241" s="2" t="s">
        <v>243</v>
      </c>
      <c r="I241" s="2"/>
      <c r="J241" s="10">
        <v>375000</v>
      </c>
    </row>
    <row r="242" spans="2:10" s="9" customFormat="1" ht="16.5" customHeight="1" outlineLevel="1" x14ac:dyDescent="0.35">
      <c r="B242" s="2" t="s">
        <v>242</v>
      </c>
      <c r="C242" s="8">
        <v>2022</v>
      </c>
      <c r="D242" s="8" t="s">
        <v>226</v>
      </c>
      <c r="E242" s="11">
        <v>44643</v>
      </c>
      <c r="F242" s="2" t="s">
        <v>78</v>
      </c>
      <c r="G242" s="2" t="s">
        <v>5</v>
      </c>
      <c r="H242" s="2" t="s">
        <v>230</v>
      </c>
      <c r="I242" s="2"/>
      <c r="J242" s="10">
        <v>37778000</v>
      </c>
    </row>
    <row r="243" spans="2:10" s="9" customFormat="1" ht="16.5" customHeight="1" outlineLevel="1" x14ac:dyDescent="0.35">
      <c r="B243" s="2" t="s">
        <v>242</v>
      </c>
      <c r="C243" s="8">
        <v>2022</v>
      </c>
      <c r="D243" s="8" t="s">
        <v>226</v>
      </c>
      <c r="E243" s="11">
        <v>44643</v>
      </c>
      <c r="F243" s="2" t="s">
        <v>78</v>
      </c>
      <c r="G243" s="2" t="s">
        <v>77</v>
      </c>
      <c r="H243" s="2" t="s">
        <v>230</v>
      </c>
      <c r="I243" s="2"/>
      <c r="J243" s="10">
        <v>-1888900</v>
      </c>
    </row>
    <row r="244" spans="2:10" s="9" customFormat="1" ht="16.5" customHeight="1" outlineLevel="1" x14ac:dyDescent="0.35">
      <c r="B244" s="2" t="s">
        <v>241</v>
      </c>
      <c r="C244" s="8">
        <v>2022</v>
      </c>
      <c r="D244" s="8" t="s">
        <v>226</v>
      </c>
      <c r="E244" s="11">
        <v>44643</v>
      </c>
      <c r="F244" s="2" t="s">
        <v>76</v>
      </c>
      <c r="G244" s="2" t="s">
        <v>5</v>
      </c>
      <c r="H244" s="2" t="s">
        <v>230</v>
      </c>
      <c r="I244" s="2"/>
      <c r="J244" s="10">
        <v>9425000</v>
      </c>
    </row>
    <row r="245" spans="2:10" s="9" customFormat="1" ht="16.5" customHeight="1" outlineLevel="1" x14ac:dyDescent="0.35">
      <c r="B245" s="2" t="s">
        <v>239</v>
      </c>
      <c r="C245" s="8">
        <v>2022</v>
      </c>
      <c r="D245" s="8" t="s">
        <v>226</v>
      </c>
      <c r="E245" s="11">
        <v>44644</v>
      </c>
      <c r="F245" s="2" t="s">
        <v>75</v>
      </c>
      <c r="G245" s="2" t="s">
        <v>240</v>
      </c>
      <c r="H245" s="2" t="s">
        <v>20</v>
      </c>
      <c r="I245" s="2"/>
      <c r="J245" s="10">
        <v>15000000</v>
      </c>
    </row>
    <row r="246" spans="2:10" s="9" customFormat="1" ht="16.5" customHeight="1" outlineLevel="1" x14ac:dyDescent="0.35">
      <c r="B246" s="2" t="s">
        <v>239</v>
      </c>
      <c r="C246" s="8">
        <v>2022</v>
      </c>
      <c r="D246" s="8" t="s">
        <v>226</v>
      </c>
      <c r="E246" s="11">
        <v>44645</v>
      </c>
      <c r="F246" s="2" t="s">
        <v>74</v>
      </c>
      <c r="G246" s="2" t="s">
        <v>238</v>
      </c>
      <c r="H246" s="2" t="s">
        <v>20</v>
      </c>
      <c r="I246" s="2"/>
      <c r="J246" s="10">
        <v>10000000</v>
      </c>
    </row>
    <row r="247" spans="2:10" s="9" customFormat="1" ht="16.5" customHeight="1" outlineLevel="1" x14ac:dyDescent="0.35">
      <c r="B247" s="2" t="s">
        <v>239</v>
      </c>
      <c r="C247" s="8">
        <v>2022</v>
      </c>
      <c r="D247" s="8" t="s">
        <v>226</v>
      </c>
      <c r="E247" s="11">
        <v>44645</v>
      </c>
      <c r="F247" s="2" t="s">
        <v>73</v>
      </c>
      <c r="G247" s="2" t="s">
        <v>240</v>
      </c>
      <c r="H247" s="2" t="s">
        <v>20</v>
      </c>
      <c r="I247" s="2"/>
      <c r="J247" s="10">
        <v>15000000</v>
      </c>
    </row>
    <row r="248" spans="2:10" s="9" customFormat="1" ht="16.5" customHeight="1" outlineLevel="1" x14ac:dyDescent="0.35">
      <c r="B248" s="2" t="s">
        <v>239</v>
      </c>
      <c r="C248" s="8">
        <v>2022</v>
      </c>
      <c r="D248" s="8" t="s">
        <v>226</v>
      </c>
      <c r="E248" s="11">
        <v>44645</v>
      </c>
      <c r="F248" s="2" t="s">
        <v>72</v>
      </c>
      <c r="G248" s="2" t="s">
        <v>238</v>
      </c>
      <c r="H248" s="2" t="s">
        <v>20</v>
      </c>
      <c r="I248" s="2"/>
      <c r="J248" s="10">
        <v>7500000</v>
      </c>
    </row>
    <row r="249" spans="2:10" s="9" customFormat="1" ht="16.5" customHeight="1" outlineLevel="1" x14ac:dyDescent="0.35">
      <c r="B249" s="2" t="s">
        <v>239</v>
      </c>
      <c r="C249" s="8">
        <v>2022</v>
      </c>
      <c r="D249" s="8" t="s">
        <v>226</v>
      </c>
      <c r="E249" s="11">
        <v>44645</v>
      </c>
      <c r="F249" s="2" t="s">
        <v>71</v>
      </c>
      <c r="G249" s="2" t="s">
        <v>240</v>
      </c>
      <c r="H249" s="2" t="s">
        <v>20</v>
      </c>
      <c r="I249" s="2"/>
      <c r="J249" s="10">
        <v>15000000</v>
      </c>
    </row>
    <row r="250" spans="2:10" s="9" customFormat="1" ht="16.5" customHeight="1" outlineLevel="1" x14ac:dyDescent="0.35">
      <c r="B250" s="2" t="s">
        <v>239</v>
      </c>
      <c r="C250" s="8">
        <v>2022</v>
      </c>
      <c r="D250" s="8" t="s">
        <v>226</v>
      </c>
      <c r="E250" s="11">
        <v>44645</v>
      </c>
      <c r="F250" s="2" t="s">
        <v>70</v>
      </c>
      <c r="G250" s="2" t="s">
        <v>238</v>
      </c>
      <c r="H250" s="2" t="s">
        <v>20</v>
      </c>
      <c r="I250" s="2"/>
      <c r="J250" s="10">
        <v>9000000</v>
      </c>
    </row>
    <row r="251" spans="2:10" s="9" customFormat="1" ht="16.5" customHeight="1" outlineLevel="1" x14ac:dyDescent="0.35">
      <c r="B251" s="2" t="s">
        <v>239</v>
      </c>
      <c r="C251" s="8">
        <v>2022</v>
      </c>
      <c r="D251" s="8" t="s">
        <v>226</v>
      </c>
      <c r="E251" s="11">
        <v>44645</v>
      </c>
      <c r="F251" s="2" t="s">
        <v>69</v>
      </c>
      <c r="G251" s="2" t="s">
        <v>240</v>
      </c>
      <c r="H251" s="2" t="s">
        <v>20</v>
      </c>
      <c r="I251" s="2"/>
      <c r="J251" s="10">
        <v>12000000</v>
      </c>
    </row>
    <row r="252" spans="2:10" s="9" customFormat="1" ht="16.5" customHeight="1" outlineLevel="1" x14ac:dyDescent="0.35">
      <c r="B252" s="2" t="s">
        <v>239</v>
      </c>
      <c r="C252" s="8">
        <v>2022</v>
      </c>
      <c r="D252" s="8" t="s">
        <v>226</v>
      </c>
      <c r="E252" s="11">
        <v>44645</v>
      </c>
      <c r="F252" s="2" t="s">
        <v>68</v>
      </c>
      <c r="G252" s="2" t="s">
        <v>238</v>
      </c>
      <c r="H252" s="2" t="s">
        <v>20</v>
      </c>
      <c r="I252" s="2"/>
      <c r="J252" s="10">
        <v>10000000</v>
      </c>
    </row>
    <row r="253" spans="2:10" s="9" customFormat="1" ht="16.5" customHeight="1" outlineLevel="1" x14ac:dyDescent="0.35">
      <c r="B253" s="2" t="s">
        <v>239</v>
      </c>
      <c r="C253" s="8">
        <v>2022</v>
      </c>
      <c r="D253" s="8" t="s">
        <v>226</v>
      </c>
      <c r="E253" s="11">
        <v>44645</v>
      </c>
      <c r="F253" s="2" t="s">
        <v>67</v>
      </c>
      <c r="G253" s="2" t="s">
        <v>240</v>
      </c>
      <c r="H253" s="2" t="s">
        <v>20</v>
      </c>
      <c r="I253" s="2"/>
      <c r="J253" s="10">
        <v>10000000</v>
      </c>
    </row>
    <row r="254" spans="2:10" s="9" customFormat="1" ht="16.5" customHeight="1" outlineLevel="1" x14ac:dyDescent="0.35">
      <c r="B254" s="2" t="s">
        <v>239</v>
      </c>
      <c r="C254" s="8">
        <v>2022</v>
      </c>
      <c r="D254" s="8" t="s">
        <v>226</v>
      </c>
      <c r="E254" s="11">
        <v>44645</v>
      </c>
      <c r="F254" s="2" t="s">
        <v>66</v>
      </c>
      <c r="G254" s="2" t="s">
        <v>238</v>
      </c>
      <c r="H254" s="2" t="s">
        <v>20</v>
      </c>
      <c r="I254" s="2"/>
      <c r="J254" s="10">
        <v>7000000</v>
      </c>
    </row>
    <row r="255" spans="2:10" s="9" customFormat="1" ht="16.5" customHeight="1" outlineLevel="1" x14ac:dyDescent="0.35">
      <c r="B255" s="2" t="s">
        <v>239</v>
      </c>
      <c r="C255" s="8">
        <v>2022</v>
      </c>
      <c r="D255" s="8" t="s">
        <v>226</v>
      </c>
      <c r="E255" s="11">
        <v>44645</v>
      </c>
      <c r="F255" s="2" t="s">
        <v>65</v>
      </c>
      <c r="G255" s="2" t="s">
        <v>240</v>
      </c>
      <c r="H255" s="2" t="s">
        <v>20</v>
      </c>
      <c r="I255" s="2"/>
      <c r="J255" s="10">
        <v>10000000</v>
      </c>
    </row>
    <row r="256" spans="2:10" s="9" customFormat="1" ht="16.5" customHeight="1" outlineLevel="1" x14ac:dyDescent="0.35">
      <c r="B256" s="2" t="s">
        <v>239</v>
      </c>
      <c r="C256" s="8">
        <v>2022</v>
      </c>
      <c r="D256" s="8" t="s">
        <v>226</v>
      </c>
      <c r="E256" s="11">
        <v>44645</v>
      </c>
      <c r="F256" s="2" t="s">
        <v>64</v>
      </c>
      <c r="G256" s="2" t="s">
        <v>238</v>
      </c>
      <c r="H256" s="2" t="s">
        <v>20</v>
      </c>
      <c r="I256" s="2"/>
      <c r="J256" s="10">
        <v>7000000</v>
      </c>
    </row>
    <row r="257" spans="2:10" s="9" customFormat="1" ht="16.5" customHeight="1" outlineLevel="1" x14ac:dyDescent="0.35">
      <c r="B257" s="2" t="s">
        <v>239</v>
      </c>
      <c r="C257" s="8">
        <v>2022</v>
      </c>
      <c r="D257" s="8" t="s">
        <v>226</v>
      </c>
      <c r="E257" s="11">
        <v>44645</v>
      </c>
      <c r="F257" s="2" t="s">
        <v>63</v>
      </c>
      <c r="G257" s="2" t="s">
        <v>240</v>
      </c>
      <c r="H257" s="2" t="s">
        <v>20</v>
      </c>
      <c r="I257" s="2"/>
      <c r="J257" s="10">
        <v>12000000</v>
      </c>
    </row>
    <row r="258" spans="2:10" s="9" customFormat="1" ht="16.5" customHeight="1" outlineLevel="1" x14ac:dyDescent="0.35">
      <c r="B258" s="2" t="s">
        <v>239</v>
      </c>
      <c r="C258" s="8">
        <v>2022</v>
      </c>
      <c r="D258" s="8" t="s">
        <v>226</v>
      </c>
      <c r="E258" s="11">
        <v>44645</v>
      </c>
      <c r="F258" s="2" t="s">
        <v>62</v>
      </c>
      <c r="G258" s="2" t="s">
        <v>238</v>
      </c>
      <c r="H258" s="2" t="s">
        <v>20</v>
      </c>
      <c r="I258" s="2"/>
      <c r="J258" s="10">
        <v>9000000</v>
      </c>
    </row>
    <row r="259" spans="2:10" s="9" customFormat="1" ht="16.5" customHeight="1" outlineLevel="1" x14ac:dyDescent="0.35">
      <c r="B259" s="2" t="s">
        <v>239</v>
      </c>
      <c r="C259" s="8">
        <v>2022</v>
      </c>
      <c r="D259" s="8" t="s">
        <v>226</v>
      </c>
      <c r="E259" s="11">
        <v>44645</v>
      </c>
      <c r="F259" s="2" t="s">
        <v>61</v>
      </c>
      <c r="G259" s="2" t="s">
        <v>240</v>
      </c>
      <c r="H259" s="2" t="s">
        <v>20</v>
      </c>
      <c r="I259" s="2"/>
      <c r="J259" s="10">
        <v>10000000</v>
      </c>
    </row>
    <row r="260" spans="2:10" s="9" customFormat="1" ht="16.5" customHeight="1" outlineLevel="1" x14ac:dyDescent="0.35">
      <c r="B260" s="2" t="s">
        <v>239</v>
      </c>
      <c r="C260" s="8">
        <v>2022</v>
      </c>
      <c r="D260" s="8" t="s">
        <v>226</v>
      </c>
      <c r="E260" s="11">
        <v>44645</v>
      </c>
      <c r="F260" s="2" t="s">
        <v>60</v>
      </c>
      <c r="G260" s="2" t="s">
        <v>238</v>
      </c>
      <c r="H260" s="2" t="s">
        <v>20</v>
      </c>
      <c r="I260" s="2"/>
      <c r="J260" s="10">
        <v>8000000</v>
      </c>
    </row>
    <row r="261" spans="2:10" s="9" customFormat="1" ht="16.5" customHeight="1" outlineLevel="1" x14ac:dyDescent="0.35">
      <c r="B261" s="2" t="s">
        <v>239</v>
      </c>
      <c r="C261" s="8">
        <v>2022</v>
      </c>
      <c r="D261" s="8" t="s">
        <v>226</v>
      </c>
      <c r="E261" s="11">
        <v>44645</v>
      </c>
      <c r="F261" s="2" t="s">
        <v>59</v>
      </c>
      <c r="G261" s="2" t="s">
        <v>240</v>
      </c>
      <c r="H261" s="2" t="s">
        <v>20</v>
      </c>
      <c r="I261" s="2"/>
      <c r="J261" s="10">
        <v>10000000</v>
      </c>
    </row>
    <row r="262" spans="2:10" s="9" customFormat="1" ht="16.5" customHeight="1" outlineLevel="1" x14ac:dyDescent="0.35">
      <c r="B262" s="2" t="s">
        <v>239</v>
      </c>
      <c r="C262" s="8">
        <v>2022</v>
      </c>
      <c r="D262" s="8" t="s">
        <v>226</v>
      </c>
      <c r="E262" s="11">
        <v>44645</v>
      </c>
      <c r="F262" s="2" t="s">
        <v>58</v>
      </c>
      <c r="G262" s="2" t="s">
        <v>238</v>
      </c>
      <c r="H262" s="2" t="s">
        <v>20</v>
      </c>
      <c r="I262" s="2"/>
      <c r="J262" s="10">
        <v>5000000</v>
      </c>
    </row>
    <row r="263" spans="2:10" s="9" customFormat="1" ht="16.5" customHeight="1" outlineLevel="1" x14ac:dyDescent="0.35">
      <c r="B263" s="2" t="s">
        <v>239</v>
      </c>
      <c r="C263" s="8">
        <v>2022</v>
      </c>
      <c r="D263" s="8" t="s">
        <v>226</v>
      </c>
      <c r="E263" s="11">
        <v>44645</v>
      </c>
      <c r="F263" s="2" t="s">
        <v>57</v>
      </c>
      <c r="G263" s="2" t="s">
        <v>240</v>
      </c>
      <c r="H263" s="2" t="s">
        <v>20</v>
      </c>
      <c r="I263" s="2"/>
      <c r="J263" s="10">
        <v>10000000</v>
      </c>
    </row>
    <row r="264" spans="2:10" s="9" customFormat="1" ht="16.5" customHeight="1" outlineLevel="1" x14ac:dyDescent="0.35">
      <c r="B264" s="2" t="s">
        <v>239</v>
      </c>
      <c r="C264" s="8">
        <v>2022</v>
      </c>
      <c r="D264" s="8" t="s">
        <v>226</v>
      </c>
      <c r="E264" s="11">
        <v>44645</v>
      </c>
      <c r="F264" s="2" t="s">
        <v>56</v>
      </c>
      <c r="G264" s="2" t="s">
        <v>238</v>
      </c>
      <c r="H264" s="2" t="s">
        <v>20</v>
      </c>
      <c r="I264" s="2"/>
      <c r="J264" s="10">
        <v>7000000</v>
      </c>
    </row>
    <row r="265" spans="2:10" s="9" customFormat="1" ht="16.5" customHeight="1" outlineLevel="1" x14ac:dyDescent="0.35">
      <c r="B265" s="2" t="s">
        <v>239</v>
      </c>
      <c r="C265" s="8">
        <v>2022</v>
      </c>
      <c r="D265" s="8" t="s">
        <v>226</v>
      </c>
      <c r="E265" s="11">
        <v>44645</v>
      </c>
      <c r="F265" s="2" t="s">
        <v>55</v>
      </c>
      <c r="G265" s="2" t="s">
        <v>240</v>
      </c>
      <c r="H265" s="2" t="s">
        <v>20</v>
      </c>
      <c r="I265" s="2"/>
      <c r="J265" s="10">
        <v>12000000</v>
      </c>
    </row>
    <row r="266" spans="2:10" s="9" customFormat="1" ht="16.5" customHeight="1" outlineLevel="1" x14ac:dyDescent="0.35">
      <c r="B266" s="2" t="s">
        <v>239</v>
      </c>
      <c r="C266" s="8">
        <v>2022</v>
      </c>
      <c r="D266" s="8" t="s">
        <v>226</v>
      </c>
      <c r="E266" s="11">
        <v>44645</v>
      </c>
      <c r="F266" s="2" t="s">
        <v>54</v>
      </c>
      <c r="G266" s="2" t="s">
        <v>238</v>
      </c>
      <c r="H266" s="2" t="s">
        <v>20</v>
      </c>
      <c r="I266" s="2"/>
      <c r="J266" s="10">
        <v>8500000</v>
      </c>
    </row>
    <row r="267" spans="2:10" s="9" customFormat="1" ht="16.5" customHeight="1" outlineLevel="1" x14ac:dyDescent="0.35">
      <c r="B267" s="2" t="s">
        <v>239</v>
      </c>
      <c r="C267" s="8">
        <v>2022</v>
      </c>
      <c r="D267" s="8" t="s">
        <v>226</v>
      </c>
      <c r="E267" s="11">
        <v>44645</v>
      </c>
      <c r="F267" s="2" t="s">
        <v>53</v>
      </c>
      <c r="G267" s="2" t="s">
        <v>240</v>
      </c>
      <c r="H267" s="2" t="s">
        <v>20</v>
      </c>
      <c r="I267" s="2"/>
      <c r="J267" s="10">
        <v>10000000</v>
      </c>
    </row>
    <row r="268" spans="2:10" s="9" customFormat="1" ht="16.5" customHeight="1" outlineLevel="1" x14ac:dyDescent="0.35">
      <c r="B268" s="2" t="s">
        <v>239</v>
      </c>
      <c r="C268" s="8">
        <v>2022</v>
      </c>
      <c r="D268" s="8" t="s">
        <v>226</v>
      </c>
      <c r="E268" s="11">
        <v>44645</v>
      </c>
      <c r="F268" s="2" t="s">
        <v>52</v>
      </c>
      <c r="G268" s="2" t="s">
        <v>238</v>
      </c>
      <c r="H268" s="2" t="s">
        <v>20</v>
      </c>
      <c r="I268" s="2"/>
      <c r="J268" s="10">
        <v>6000000</v>
      </c>
    </row>
    <row r="269" spans="2:10" s="9" customFormat="1" ht="16.5" customHeight="1" outlineLevel="1" x14ac:dyDescent="0.35">
      <c r="B269" s="2" t="s">
        <v>239</v>
      </c>
      <c r="C269" s="8">
        <v>2022</v>
      </c>
      <c r="D269" s="8" t="s">
        <v>226</v>
      </c>
      <c r="E269" s="11">
        <v>44645</v>
      </c>
      <c r="F269" s="2" t="s">
        <v>51</v>
      </c>
      <c r="G269" s="2" t="s">
        <v>240</v>
      </c>
      <c r="H269" s="2" t="s">
        <v>20</v>
      </c>
      <c r="I269" s="2"/>
      <c r="J269" s="10">
        <v>10000000</v>
      </c>
    </row>
    <row r="270" spans="2:10" s="9" customFormat="1" ht="16.5" customHeight="1" outlineLevel="1" x14ac:dyDescent="0.35">
      <c r="B270" s="2" t="s">
        <v>239</v>
      </c>
      <c r="C270" s="8">
        <v>2022</v>
      </c>
      <c r="D270" s="8" t="s">
        <v>226</v>
      </c>
      <c r="E270" s="11">
        <v>44645</v>
      </c>
      <c r="F270" s="2" t="s">
        <v>50</v>
      </c>
      <c r="G270" s="2" t="s">
        <v>238</v>
      </c>
      <c r="H270" s="2" t="s">
        <v>20</v>
      </c>
      <c r="I270" s="2"/>
      <c r="J270" s="10">
        <v>5000000</v>
      </c>
    </row>
    <row r="271" spans="2:10" s="9" customFormat="1" ht="16.5" customHeight="1" outlineLevel="1" x14ac:dyDescent="0.35">
      <c r="B271" s="2" t="s">
        <v>239</v>
      </c>
      <c r="C271" s="8">
        <v>2022</v>
      </c>
      <c r="D271" s="8" t="s">
        <v>226</v>
      </c>
      <c r="E271" s="11">
        <v>44645</v>
      </c>
      <c r="F271" s="2" t="s">
        <v>49</v>
      </c>
      <c r="G271" s="2" t="s">
        <v>240</v>
      </c>
      <c r="H271" s="2" t="s">
        <v>20</v>
      </c>
      <c r="I271" s="2"/>
      <c r="J271" s="10">
        <v>7000000</v>
      </c>
    </row>
    <row r="272" spans="2:10" s="9" customFormat="1" ht="16.5" customHeight="1" outlineLevel="1" x14ac:dyDescent="0.35">
      <c r="B272" s="2" t="s">
        <v>239</v>
      </c>
      <c r="C272" s="8">
        <v>2022</v>
      </c>
      <c r="D272" s="8" t="s">
        <v>226</v>
      </c>
      <c r="E272" s="11">
        <v>44645</v>
      </c>
      <c r="F272" s="2" t="s">
        <v>48</v>
      </c>
      <c r="G272" s="2" t="s">
        <v>238</v>
      </c>
      <c r="H272" s="2" t="s">
        <v>20</v>
      </c>
      <c r="I272" s="2"/>
      <c r="J272" s="10">
        <v>9000000</v>
      </c>
    </row>
    <row r="273" spans="2:10" s="9" customFormat="1" ht="16.5" customHeight="1" outlineLevel="1" x14ac:dyDescent="0.35">
      <c r="B273" s="2" t="s">
        <v>239</v>
      </c>
      <c r="C273" s="8">
        <v>2022</v>
      </c>
      <c r="D273" s="8" t="s">
        <v>226</v>
      </c>
      <c r="E273" s="11">
        <v>44645</v>
      </c>
      <c r="F273" s="2" t="s">
        <v>47</v>
      </c>
      <c r="G273" s="2" t="s">
        <v>240</v>
      </c>
      <c r="H273" s="2" t="s">
        <v>20</v>
      </c>
      <c r="I273" s="2"/>
      <c r="J273" s="10">
        <v>7000000</v>
      </c>
    </row>
    <row r="274" spans="2:10" s="9" customFormat="1" ht="16.5" customHeight="1" outlineLevel="1" x14ac:dyDescent="0.35">
      <c r="B274" s="2" t="s">
        <v>239</v>
      </c>
      <c r="C274" s="8">
        <v>2022</v>
      </c>
      <c r="D274" s="8" t="s">
        <v>226</v>
      </c>
      <c r="E274" s="11">
        <v>44645</v>
      </c>
      <c r="F274" s="2" t="s">
        <v>46</v>
      </c>
      <c r="G274" s="2" t="s">
        <v>238</v>
      </c>
      <c r="H274" s="2" t="s">
        <v>20</v>
      </c>
      <c r="I274" s="2"/>
      <c r="J274" s="10">
        <v>8000000</v>
      </c>
    </row>
    <row r="275" spans="2:10" s="9" customFormat="1" ht="16.5" customHeight="1" outlineLevel="1" x14ac:dyDescent="0.35">
      <c r="B275" s="2" t="s">
        <v>239</v>
      </c>
      <c r="C275" s="8">
        <v>2022</v>
      </c>
      <c r="D275" s="8" t="s">
        <v>226</v>
      </c>
      <c r="E275" s="11">
        <v>44645</v>
      </c>
      <c r="F275" s="2" t="s">
        <v>45</v>
      </c>
      <c r="G275" s="2" t="s">
        <v>240</v>
      </c>
      <c r="H275" s="2" t="s">
        <v>20</v>
      </c>
      <c r="I275" s="2"/>
      <c r="J275" s="10">
        <v>7000000</v>
      </c>
    </row>
    <row r="276" spans="2:10" s="9" customFormat="1" ht="16.5" customHeight="1" outlineLevel="1" x14ac:dyDescent="0.35">
      <c r="B276" s="2" t="s">
        <v>239</v>
      </c>
      <c r="C276" s="8">
        <v>2022</v>
      </c>
      <c r="D276" s="8" t="s">
        <v>226</v>
      </c>
      <c r="E276" s="11">
        <v>44645</v>
      </c>
      <c r="F276" s="2" t="s">
        <v>44</v>
      </c>
      <c r="G276" s="2" t="s">
        <v>238</v>
      </c>
      <c r="H276" s="2" t="s">
        <v>20</v>
      </c>
      <c r="I276" s="2"/>
      <c r="J276" s="10">
        <v>6000000</v>
      </c>
    </row>
    <row r="277" spans="2:10" s="9" customFormat="1" ht="16.5" customHeight="1" outlineLevel="1" x14ac:dyDescent="0.35">
      <c r="B277" s="2" t="s">
        <v>239</v>
      </c>
      <c r="C277" s="8">
        <v>2022</v>
      </c>
      <c r="D277" s="8" t="s">
        <v>226</v>
      </c>
      <c r="E277" s="11">
        <v>44645</v>
      </c>
      <c r="F277" s="2" t="s">
        <v>43</v>
      </c>
      <c r="G277" s="2" t="s">
        <v>240</v>
      </c>
      <c r="H277" s="2" t="s">
        <v>20</v>
      </c>
      <c r="I277" s="2"/>
      <c r="J277" s="10">
        <v>7000000</v>
      </c>
    </row>
    <row r="278" spans="2:10" s="9" customFormat="1" ht="16.5" customHeight="1" outlineLevel="1" x14ac:dyDescent="0.35">
      <c r="B278" s="2" t="s">
        <v>239</v>
      </c>
      <c r="C278" s="8">
        <v>2022</v>
      </c>
      <c r="D278" s="8" t="s">
        <v>226</v>
      </c>
      <c r="E278" s="11">
        <v>44645</v>
      </c>
      <c r="F278" s="2" t="s">
        <v>42</v>
      </c>
      <c r="G278" s="2" t="s">
        <v>238</v>
      </c>
      <c r="H278" s="2" t="s">
        <v>20</v>
      </c>
      <c r="I278" s="2"/>
      <c r="J278" s="10">
        <v>10000000</v>
      </c>
    </row>
    <row r="279" spans="2:10" s="9" customFormat="1" ht="16.5" customHeight="1" outlineLevel="1" x14ac:dyDescent="0.35">
      <c r="B279" s="2" t="s">
        <v>239</v>
      </c>
      <c r="C279" s="8">
        <v>2022</v>
      </c>
      <c r="D279" s="8" t="s">
        <v>226</v>
      </c>
      <c r="E279" s="11">
        <v>44645</v>
      </c>
      <c r="F279" s="2" t="s">
        <v>41</v>
      </c>
      <c r="G279" s="2" t="s">
        <v>240</v>
      </c>
      <c r="H279" s="2" t="s">
        <v>20</v>
      </c>
      <c r="I279" s="2"/>
      <c r="J279" s="10">
        <v>7000000</v>
      </c>
    </row>
    <row r="280" spans="2:10" s="9" customFormat="1" ht="16.5" customHeight="1" outlineLevel="1" x14ac:dyDescent="0.35">
      <c r="B280" s="2" t="s">
        <v>239</v>
      </c>
      <c r="C280" s="8">
        <v>2022</v>
      </c>
      <c r="D280" s="8" t="s">
        <v>226</v>
      </c>
      <c r="E280" s="11">
        <v>44645</v>
      </c>
      <c r="F280" s="2" t="s">
        <v>40</v>
      </c>
      <c r="G280" s="2" t="s">
        <v>238</v>
      </c>
      <c r="H280" s="2" t="s">
        <v>20</v>
      </c>
      <c r="I280" s="2"/>
      <c r="J280" s="10">
        <v>5000000</v>
      </c>
    </row>
    <row r="281" spans="2:10" s="9" customFormat="1" ht="16.5" customHeight="1" outlineLevel="1" x14ac:dyDescent="0.35">
      <c r="B281" s="2" t="s">
        <v>239</v>
      </c>
      <c r="C281" s="8">
        <v>2022</v>
      </c>
      <c r="D281" s="8" t="s">
        <v>226</v>
      </c>
      <c r="E281" s="11">
        <v>44645</v>
      </c>
      <c r="F281" s="2" t="s">
        <v>39</v>
      </c>
      <c r="G281" s="2" t="s">
        <v>240</v>
      </c>
      <c r="H281" s="2" t="s">
        <v>20</v>
      </c>
      <c r="I281" s="2"/>
      <c r="J281" s="10">
        <v>7000000</v>
      </c>
    </row>
    <row r="282" spans="2:10" s="9" customFormat="1" ht="16.5" customHeight="1" outlineLevel="1" x14ac:dyDescent="0.35">
      <c r="B282" s="2" t="s">
        <v>239</v>
      </c>
      <c r="C282" s="8">
        <v>2022</v>
      </c>
      <c r="D282" s="8" t="s">
        <v>226</v>
      </c>
      <c r="E282" s="11">
        <v>44645</v>
      </c>
      <c r="F282" s="2" t="s">
        <v>38</v>
      </c>
      <c r="G282" s="2" t="s">
        <v>238</v>
      </c>
      <c r="H282" s="2" t="s">
        <v>20</v>
      </c>
      <c r="I282" s="2"/>
      <c r="J282" s="10">
        <v>5000000</v>
      </c>
    </row>
    <row r="283" spans="2:10" s="9" customFormat="1" ht="16.5" customHeight="1" outlineLevel="1" x14ac:dyDescent="0.35">
      <c r="B283" s="2" t="s">
        <v>239</v>
      </c>
      <c r="C283" s="8">
        <v>2022</v>
      </c>
      <c r="D283" s="8" t="s">
        <v>226</v>
      </c>
      <c r="E283" s="11">
        <v>44645</v>
      </c>
      <c r="F283" s="2" t="s">
        <v>37</v>
      </c>
      <c r="G283" s="2" t="s">
        <v>240</v>
      </c>
      <c r="H283" s="2" t="s">
        <v>20</v>
      </c>
      <c r="I283" s="2"/>
      <c r="J283" s="10">
        <v>7000000</v>
      </c>
    </row>
    <row r="284" spans="2:10" s="9" customFormat="1" ht="16.5" customHeight="1" outlineLevel="1" x14ac:dyDescent="0.35">
      <c r="B284" s="2" t="s">
        <v>239</v>
      </c>
      <c r="C284" s="8">
        <v>2022</v>
      </c>
      <c r="D284" s="8" t="s">
        <v>226</v>
      </c>
      <c r="E284" s="11">
        <v>44645</v>
      </c>
      <c r="F284" s="2" t="s">
        <v>36</v>
      </c>
      <c r="G284" s="2" t="s">
        <v>238</v>
      </c>
      <c r="H284" s="2" t="s">
        <v>20</v>
      </c>
      <c r="I284" s="2"/>
      <c r="J284" s="10">
        <v>6000000</v>
      </c>
    </row>
    <row r="285" spans="2:10" s="9" customFormat="1" ht="16.5" customHeight="1" outlineLevel="1" x14ac:dyDescent="0.35">
      <c r="B285" s="2" t="s">
        <v>239</v>
      </c>
      <c r="C285" s="8">
        <v>2022</v>
      </c>
      <c r="D285" s="8" t="s">
        <v>226</v>
      </c>
      <c r="E285" s="11">
        <v>44645</v>
      </c>
      <c r="F285" s="2" t="s">
        <v>35</v>
      </c>
      <c r="G285" s="2" t="s">
        <v>240</v>
      </c>
      <c r="H285" s="2" t="s">
        <v>20</v>
      </c>
      <c r="I285" s="2"/>
      <c r="J285" s="10">
        <v>7000000</v>
      </c>
    </row>
    <row r="286" spans="2:10" s="9" customFormat="1" ht="16.5" customHeight="1" outlineLevel="1" x14ac:dyDescent="0.35">
      <c r="B286" s="2" t="s">
        <v>239</v>
      </c>
      <c r="C286" s="8">
        <v>2022</v>
      </c>
      <c r="D286" s="8" t="s">
        <v>226</v>
      </c>
      <c r="E286" s="11">
        <v>44645</v>
      </c>
      <c r="F286" s="2" t="s">
        <v>34</v>
      </c>
      <c r="G286" s="2" t="s">
        <v>238</v>
      </c>
      <c r="H286" s="2" t="s">
        <v>20</v>
      </c>
      <c r="I286" s="2"/>
      <c r="J286" s="10">
        <v>10000000</v>
      </c>
    </row>
    <row r="287" spans="2:10" s="9" customFormat="1" ht="16.5" customHeight="1" outlineLevel="1" x14ac:dyDescent="0.35">
      <c r="B287" s="2" t="s">
        <v>239</v>
      </c>
      <c r="C287" s="8">
        <v>2022</v>
      </c>
      <c r="D287" s="8" t="s">
        <v>226</v>
      </c>
      <c r="E287" s="11">
        <v>44645</v>
      </c>
      <c r="F287" s="2" t="s">
        <v>33</v>
      </c>
      <c r="G287" s="2" t="s">
        <v>240</v>
      </c>
      <c r="H287" s="2" t="s">
        <v>20</v>
      </c>
      <c r="I287" s="2"/>
      <c r="J287" s="10">
        <v>7000000</v>
      </c>
    </row>
    <row r="288" spans="2:10" s="9" customFormat="1" ht="16.5" customHeight="1" outlineLevel="1" x14ac:dyDescent="0.35">
      <c r="B288" s="2" t="s">
        <v>239</v>
      </c>
      <c r="C288" s="8">
        <v>2022</v>
      </c>
      <c r="D288" s="8" t="s">
        <v>226</v>
      </c>
      <c r="E288" s="11">
        <v>44645</v>
      </c>
      <c r="F288" s="2" t="s">
        <v>32</v>
      </c>
      <c r="G288" s="2" t="s">
        <v>238</v>
      </c>
      <c r="H288" s="2" t="s">
        <v>20</v>
      </c>
      <c r="I288" s="2"/>
      <c r="J288" s="10">
        <v>5000000</v>
      </c>
    </row>
    <row r="289" spans="2:10" s="9" customFormat="1" ht="16.5" customHeight="1" outlineLevel="1" x14ac:dyDescent="0.35">
      <c r="B289" s="2" t="s">
        <v>239</v>
      </c>
      <c r="C289" s="8">
        <v>2022</v>
      </c>
      <c r="D289" s="8" t="s">
        <v>226</v>
      </c>
      <c r="E289" s="11">
        <v>44645</v>
      </c>
      <c r="F289" s="2" t="s">
        <v>31</v>
      </c>
      <c r="G289" s="2" t="s">
        <v>240</v>
      </c>
      <c r="H289" s="2" t="s">
        <v>20</v>
      </c>
      <c r="I289" s="2"/>
      <c r="J289" s="10">
        <v>7000000</v>
      </c>
    </row>
    <row r="290" spans="2:10" s="9" customFormat="1" ht="16.5" customHeight="1" outlineLevel="1" x14ac:dyDescent="0.35">
      <c r="B290" s="2" t="s">
        <v>239</v>
      </c>
      <c r="C290" s="8">
        <v>2022</v>
      </c>
      <c r="D290" s="8" t="s">
        <v>226</v>
      </c>
      <c r="E290" s="11">
        <v>44645</v>
      </c>
      <c r="F290" s="2" t="s">
        <v>30</v>
      </c>
      <c r="G290" s="2" t="s">
        <v>238</v>
      </c>
      <c r="H290" s="2" t="s">
        <v>20</v>
      </c>
      <c r="I290" s="2"/>
      <c r="J290" s="10">
        <v>5000000</v>
      </c>
    </row>
    <row r="291" spans="2:10" s="9" customFormat="1" ht="16.5" customHeight="1" outlineLevel="1" x14ac:dyDescent="0.35">
      <c r="B291" s="2" t="s">
        <v>239</v>
      </c>
      <c r="C291" s="8">
        <v>2022</v>
      </c>
      <c r="D291" s="8" t="s">
        <v>226</v>
      </c>
      <c r="E291" s="11">
        <v>44645</v>
      </c>
      <c r="F291" s="2" t="s">
        <v>29</v>
      </c>
      <c r="G291" s="2" t="s">
        <v>240</v>
      </c>
      <c r="H291" s="2" t="s">
        <v>20</v>
      </c>
      <c r="I291" s="2"/>
      <c r="J291" s="10">
        <v>5000000</v>
      </c>
    </row>
    <row r="292" spans="2:10" s="9" customFormat="1" ht="16.5" customHeight="1" outlineLevel="1" x14ac:dyDescent="0.35">
      <c r="B292" s="2" t="s">
        <v>239</v>
      </c>
      <c r="C292" s="8">
        <v>2022</v>
      </c>
      <c r="D292" s="8" t="s">
        <v>226</v>
      </c>
      <c r="E292" s="11">
        <v>44645</v>
      </c>
      <c r="F292" s="2" t="s">
        <v>28</v>
      </c>
      <c r="G292" s="2" t="s">
        <v>238</v>
      </c>
      <c r="H292" s="2" t="s">
        <v>20</v>
      </c>
      <c r="I292" s="2"/>
      <c r="J292" s="10">
        <v>7000000</v>
      </c>
    </row>
    <row r="293" spans="2:10" s="9" customFormat="1" ht="16.5" customHeight="1" outlineLevel="1" x14ac:dyDescent="0.35">
      <c r="B293" s="2" t="s">
        <v>239</v>
      </c>
      <c r="C293" s="8">
        <v>2022</v>
      </c>
      <c r="D293" s="8" t="s">
        <v>226</v>
      </c>
      <c r="E293" s="11">
        <v>44645</v>
      </c>
      <c r="F293" s="2" t="s">
        <v>27</v>
      </c>
      <c r="G293" s="2" t="s">
        <v>240</v>
      </c>
      <c r="H293" s="2" t="s">
        <v>20</v>
      </c>
      <c r="I293" s="2"/>
      <c r="J293" s="10">
        <v>5000000</v>
      </c>
    </row>
    <row r="294" spans="2:10" s="9" customFormat="1" ht="16.5" customHeight="1" outlineLevel="1" x14ac:dyDescent="0.35">
      <c r="B294" s="2" t="s">
        <v>239</v>
      </c>
      <c r="C294" s="8">
        <v>2022</v>
      </c>
      <c r="D294" s="8" t="s">
        <v>226</v>
      </c>
      <c r="E294" s="11">
        <v>44645</v>
      </c>
      <c r="F294" s="2" t="s">
        <v>26</v>
      </c>
      <c r="G294" s="2" t="s">
        <v>238</v>
      </c>
      <c r="H294" s="2" t="s">
        <v>20</v>
      </c>
      <c r="I294" s="2"/>
      <c r="J294" s="10">
        <v>7000000</v>
      </c>
    </row>
    <row r="295" spans="2:10" s="9" customFormat="1" ht="16.5" customHeight="1" outlineLevel="1" x14ac:dyDescent="0.35">
      <c r="B295" s="2" t="s">
        <v>239</v>
      </c>
      <c r="C295" s="8">
        <v>2022</v>
      </c>
      <c r="D295" s="8" t="s">
        <v>226</v>
      </c>
      <c r="E295" s="11">
        <v>44645</v>
      </c>
      <c r="F295" s="2" t="s">
        <v>25</v>
      </c>
      <c r="G295" s="2" t="s">
        <v>240</v>
      </c>
      <c r="H295" s="2" t="s">
        <v>20</v>
      </c>
      <c r="I295" s="2"/>
      <c r="J295" s="10">
        <v>5000000</v>
      </c>
    </row>
    <row r="296" spans="2:10" s="9" customFormat="1" ht="16.5" customHeight="1" outlineLevel="1" x14ac:dyDescent="0.35">
      <c r="B296" s="2" t="s">
        <v>239</v>
      </c>
      <c r="C296" s="8">
        <v>2022</v>
      </c>
      <c r="D296" s="8" t="s">
        <v>226</v>
      </c>
      <c r="E296" s="11">
        <v>44645</v>
      </c>
      <c r="F296" s="2" t="s">
        <v>22</v>
      </c>
      <c r="G296" s="2" t="s">
        <v>238</v>
      </c>
      <c r="H296" s="2" t="s">
        <v>20</v>
      </c>
      <c r="I296" s="2"/>
      <c r="J296" s="10">
        <v>7000000</v>
      </c>
    </row>
    <row r="297" spans="2:10" s="9" customFormat="1" ht="16.5" customHeight="1" outlineLevel="1" x14ac:dyDescent="0.35">
      <c r="B297" s="2" t="s">
        <v>237</v>
      </c>
      <c r="C297" s="8">
        <v>2022</v>
      </c>
      <c r="D297" s="8" t="s">
        <v>226</v>
      </c>
      <c r="E297" s="11">
        <v>44645</v>
      </c>
      <c r="F297" s="2" t="s">
        <v>236</v>
      </c>
      <c r="G297" s="2" t="s">
        <v>17</v>
      </c>
      <c r="H297" s="2" t="s">
        <v>14</v>
      </c>
      <c r="I297" s="2"/>
      <c r="J297" s="10">
        <v>11800000</v>
      </c>
    </row>
    <row r="298" spans="2:10" s="9" customFormat="1" ht="16.5" customHeight="1" outlineLevel="1" x14ac:dyDescent="0.35">
      <c r="B298" s="2" t="s">
        <v>235</v>
      </c>
      <c r="C298" s="8">
        <v>2022</v>
      </c>
      <c r="D298" s="8" t="s">
        <v>226</v>
      </c>
      <c r="E298" s="11">
        <v>44646</v>
      </c>
      <c r="F298" s="2" t="s">
        <v>234</v>
      </c>
      <c r="G298" s="2" t="s">
        <v>15</v>
      </c>
      <c r="H298" s="2" t="s">
        <v>14</v>
      </c>
      <c r="I298" s="2"/>
      <c r="J298" s="10">
        <v>25202000</v>
      </c>
    </row>
    <row r="299" spans="2:10" s="9" customFormat="1" ht="16.5" customHeight="1" outlineLevel="1" x14ac:dyDescent="0.35">
      <c r="B299" s="2" t="s">
        <v>233</v>
      </c>
      <c r="C299" s="8">
        <v>2022</v>
      </c>
      <c r="D299" s="8" t="s">
        <v>226</v>
      </c>
      <c r="E299" s="11">
        <v>44647</v>
      </c>
      <c r="F299" s="2" t="s">
        <v>13</v>
      </c>
      <c r="G299" s="2" t="s">
        <v>10</v>
      </c>
      <c r="H299" s="2" t="s">
        <v>9</v>
      </c>
      <c r="I299" s="2"/>
      <c r="J299" s="10">
        <v>224500</v>
      </c>
    </row>
    <row r="300" spans="2:10" s="9" customFormat="1" ht="16.5" customHeight="1" outlineLevel="1" x14ac:dyDescent="0.35">
      <c r="B300" s="2" t="s">
        <v>232</v>
      </c>
      <c r="C300" s="8">
        <v>2022</v>
      </c>
      <c r="D300" s="8" t="s">
        <v>226</v>
      </c>
      <c r="E300" s="11">
        <v>44648</v>
      </c>
      <c r="F300" s="2" t="s">
        <v>11</v>
      </c>
      <c r="G300" s="2" t="s">
        <v>10</v>
      </c>
      <c r="H300" s="2" t="s">
        <v>9</v>
      </c>
      <c r="I300" s="2"/>
      <c r="J300" s="10">
        <v>750000</v>
      </c>
    </row>
    <row r="301" spans="2:10" s="9" customFormat="1" ht="16.5" customHeight="1" outlineLevel="1" x14ac:dyDescent="0.35">
      <c r="B301" s="2" t="s">
        <v>231</v>
      </c>
      <c r="C301" s="8">
        <v>2022</v>
      </c>
      <c r="D301" s="8" t="s">
        <v>226</v>
      </c>
      <c r="E301" s="11">
        <v>44649</v>
      </c>
      <c r="F301" s="2" t="s">
        <v>8</v>
      </c>
      <c r="G301" s="2" t="s">
        <v>5</v>
      </c>
      <c r="H301" s="2" t="s">
        <v>230</v>
      </c>
      <c r="I301" s="2"/>
      <c r="J301" s="10">
        <v>18550000</v>
      </c>
    </row>
    <row r="302" spans="2:10" s="9" customFormat="1" ht="16.5" customHeight="1" outlineLevel="1" x14ac:dyDescent="0.35">
      <c r="B302" s="2" t="s">
        <v>227</v>
      </c>
      <c r="C302" s="8">
        <v>2022</v>
      </c>
      <c r="D302" s="8" t="s">
        <v>226</v>
      </c>
      <c r="E302" s="11">
        <v>44650</v>
      </c>
      <c r="F302" s="2" t="s">
        <v>6</v>
      </c>
      <c r="G302" s="2" t="s">
        <v>5</v>
      </c>
      <c r="H302" s="2" t="s">
        <v>230</v>
      </c>
      <c r="I302" s="2"/>
      <c r="J302" s="10">
        <v>7500000</v>
      </c>
    </row>
    <row r="303" spans="2:10" s="9" customFormat="1" ht="16.5" customHeight="1" outlineLevel="1" x14ac:dyDescent="0.35">
      <c r="B303" s="2" t="s">
        <v>229</v>
      </c>
      <c r="C303" s="8">
        <v>2022</v>
      </c>
      <c r="D303" s="8" t="s">
        <v>226</v>
      </c>
      <c r="E303" s="11">
        <v>44651</v>
      </c>
      <c r="F303" s="2" t="s">
        <v>1</v>
      </c>
      <c r="G303" s="2" t="s">
        <v>228</v>
      </c>
      <c r="H303" s="2" t="s">
        <v>0</v>
      </c>
      <c r="I303" s="2"/>
      <c r="J303" s="10">
        <v>30000</v>
      </c>
    </row>
    <row r="304" spans="2:10" s="9" customFormat="1" ht="15" customHeight="1" outlineLevel="1" x14ac:dyDescent="0.35">
      <c r="B304" s="2" t="s">
        <v>227</v>
      </c>
      <c r="C304" s="8">
        <v>2022</v>
      </c>
      <c r="D304" s="8" t="s">
        <v>226</v>
      </c>
      <c r="E304" s="11">
        <v>44651</v>
      </c>
      <c r="F304" s="2" t="s">
        <v>1</v>
      </c>
      <c r="G304" s="2" t="s">
        <v>225</v>
      </c>
      <c r="H304" s="2" t="s">
        <v>0</v>
      </c>
      <c r="I304" s="2"/>
      <c r="J304" s="10">
        <v>30000</v>
      </c>
    </row>
    <row r="305" spans="2:10" s="9" customFormat="1" ht="15" customHeight="1" x14ac:dyDescent="0.3">
      <c r="B305" s="3" t="s">
        <v>222</v>
      </c>
      <c r="C305" s="8">
        <v>2022</v>
      </c>
      <c r="D305" s="7" t="s">
        <v>180</v>
      </c>
      <c r="E305" s="6">
        <v>44655</v>
      </c>
      <c r="F305" s="5" t="s">
        <v>128</v>
      </c>
      <c r="G305" s="2" t="s">
        <v>10</v>
      </c>
      <c r="H305" s="3" t="s">
        <v>9</v>
      </c>
      <c r="I305" s="2"/>
      <c r="J305" s="1">
        <v>17500000</v>
      </c>
    </row>
    <row r="306" spans="2:10" s="9" customFormat="1" ht="15" customHeight="1" x14ac:dyDescent="0.3">
      <c r="B306" s="3" t="s">
        <v>222</v>
      </c>
      <c r="C306" s="8">
        <v>2022</v>
      </c>
      <c r="D306" s="7" t="s">
        <v>180</v>
      </c>
      <c r="E306" s="6">
        <v>44655</v>
      </c>
      <c r="F306" s="5" t="s">
        <v>90</v>
      </c>
      <c r="G306" s="2" t="s">
        <v>10</v>
      </c>
      <c r="H306" s="3" t="s">
        <v>9</v>
      </c>
      <c r="I306" s="2"/>
      <c r="J306" s="1">
        <v>14750000</v>
      </c>
    </row>
    <row r="307" spans="2:10" s="9" customFormat="1" ht="15" customHeight="1" x14ac:dyDescent="0.3">
      <c r="B307" s="3" t="s">
        <v>222</v>
      </c>
      <c r="C307" s="8">
        <v>2022</v>
      </c>
      <c r="D307" s="7" t="s">
        <v>180</v>
      </c>
      <c r="E307" s="6">
        <v>44655</v>
      </c>
      <c r="F307" s="5" t="s">
        <v>224</v>
      </c>
      <c r="G307" s="3" t="s">
        <v>5</v>
      </c>
      <c r="H307" s="3" t="s">
        <v>230</v>
      </c>
      <c r="I307" s="2"/>
      <c r="J307" s="1">
        <v>46000000</v>
      </c>
    </row>
    <row r="308" spans="2:10" s="9" customFormat="1" ht="15" customHeight="1" x14ac:dyDescent="0.3">
      <c r="B308" s="3" t="s">
        <v>222</v>
      </c>
      <c r="C308" s="8">
        <v>2022</v>
      </c>
      <c r="D308" s="7" t="s">
        <v>180</v>
      </c>
      <c r="E308" s="6">
        <v>44655</v>
      </c>
      <c r="F308" s="5" t="s">
        <v>224</v>
      </c>
      <c r="G308" s="3" t="s">
        <v>77</v>
      </c>
      <c r="H308" s="3" t="s">
        <v>230</v>
      </c>
      <c r="I308" s="2"/>
      <c r="J308" s="1">
        <v>-2300000</v>
      </c>
    </row>
    <row r="309" spans="2:10" s="9" customFormat="1" ht="15" customHeight="1" x14ac:dyDescent="0.3">
      <c r="B309" s="3" t="s">
        <v>222</v>
      </c>
      <c r="C309" s="8">
        <v>2022</v>
      </c>
      <c r="D309" s="7" t="s">
        <v>180</v>
      </c>
      <c r="E309" s="6">
        <v>44655</v>
      </c>
      <c r="F309" s="5" t="s">
        <v>128</v>
      </c>
      <c r="G309" s="3" t="s">
        <v>10</v>
      </c>
      <c r="H309" s="3" t="s">
        <v>9</v>
      </c>
      <c r="I309" s="2"/>
      <c r="J309" s="1">
        <v>17500000</v>
      </c>
    </row>
    <row r="310" spans="2:10" ht="15" customHeight="1" x14ac:dyDescent="0.35">
      <c r="B310" s="3" t="s">
        <v>222</v>
      </c>
      <c r="C310" s="8">
        <v>2022</v>
      </c>
      <c r="D310" s="7" t="s">
        <v>180</v>
      </c>
      <c r="E310" s="6">
        <v>44655</v>
      </c>
      <c r="F310" s="5" t="s">
        <v>223</v>
      </c>
      <c r="G310" s="3" t="s">
        <v>95</v>
      </c>
      <c r="H310" s="3" t="s">
        <v>20</v>
      </c>
      <c r="I310" s="2"/>
      <c r="J310" s="1">
        <v>5000000</v>
      </c>
    </row>
    <row r="311" spans="2:10" ht="15" customHeight="1" x14ac:dyDescent="0.35">
      <c r="B311" s="3" t="s">
        <v>222</v>
      </c>
      <c r="C311" s="8">
        <v>2022</v>
      </c>
      <c r="D311" s="7" t="s">
        <v>180</v>
      </c>
      <c r="E311" s="6">
        <v>44655</v>
      </c>
      <c r="F311" s="5" t="s">
        <v>221</v>
      </c>
      <c r="G311" s="3" t="s">
        <v>5</v>
      </c>
      <c r="H311" s="3" t="s">
        <v>230</v>
      </c>
      <c r="I311" s="2"/>
      <c r="J311" s="1">
        <v>11500000</v>
      </c>
    </row>
    <row r="312" spans="2:10" ht="15" customHeight="1" x14ac:dyDescent="0.35">
      <c r="B312" s="3" t="s">
        <v>220</v>
      </c>
      <c r="C312" s="8">
        <v>2022</v>
      </c>
      <c r="D312" s="7" t="s">
        <v>180</v>
      </c>
      <c r="E312" s="6">
        <v>44656</v>
      </c>
      <c r="F312" s="5" t="s">
        <v>121</v>
      </c>
      <c r="G312" s="3" t="s">
        <v>120</v>
      </c>
      <c r="H312" s="3" t="s">
        <v>20</v>
      </c>
      <c r="I312" s="2"/>
      <c r="J312" s="1">
        <v>4750000</v>
      </c>
    </row>
    <row r="313" spans="2:10" ht="15" customHeight="1" x14ac:dyDescent="0.35">
      <c r="B313" s="3" t="s">
        <v>219</v>
      </c>
      <c r="C313" s="8">
        <v>2022</v>
      </c>
      <c r="D313" s="7" t="s">
        <v>180</v>
      </c>
      <c r="E313" s="6">
        <v>44657</v>
      </c>
      <c r="F313" s="5" t="s">
        <v>118</v>
      </c>
      <c r="G313" s="3" t="s">
        <v>117</v>
      </c>
      <c r="H313" s="3" t="s">
        <v>20</v>
      </c>
      <c r="I313" s="2"/>
      <c r="J313" s="1">
        <v>3200000</v>
      </c>
    </row>
    <row r="314" spans="2:10" ht="15" customHeight="1" x14ac:dyDescent="0.35">
      <c r="B314" s="3" t="s">
        <v>217</v>
      </c>
      <c r="C314" s="8">
        <v>2022</v>
      </c>
      <c r="D314" s="7" t="s">
        <v>180</v>
      </c>
      <c r="E314" s="6">
        <v>44658</v>
      </c>
      <c r="F314" s="5" t="s">
        <v>218</v>
      </c>
      <c r="G314" s="3" t="s">
        <v>115</v>
      </c>
      <c r="H314" s="3" t="s">
        <v>20</v>
      </c>
      <c r="I314" s="2"/>
      <c r="J314" s="1">
        <v>30000000</v>
      </c>
    </row>
    <row r="315" spans="2:10" ht="15" customHeight="1" x14ac:dyDescent="0.35">
      <c r="B315" s="3" t="s">
        <v>217</v>
      </c>
      <c r="C315" s="8">
        <v>2022</v>
      </c>
      <c r="D315" s="7" t="s">
        <v>180</v>
      </c>
      <c r="E315" s="6">
        <v>44658</v>
      </c>
      <c r="F315" s="5" t="s">
        <v>216</v>
      </c>
      <c r="G315" s="3" t="s">
        <v>5</v>
      </c>
      <c r="H315" s="3" t="s">
        <v>230</v>
      </c>
      <c r="I315" s="2"/>
      <c r="J315" s="1">
        <v>17500000</v>
      </c>
    </row>
    <row r="316" spans="2:10" ht="15" customHeight="1" x14ac:dyDescent="0.35">
      <c r="B316" s="3" t="s">
        <v>215</v>
      </c>
      <c r="C316" s="8">
        <v>2022</v>
      </c>
      <c r="D316" s="7" t="s">
        <v>180</v>
      </c>
      <c r="E316" s="6">
        <v>44659</v>
      </c>
      <c r="F316" s="5" t="s">
        <v>111</v>
      </c>
      <c r="G316" s="3" t="s">
        <v>106</v>
      </c>
      <c r="H316" s="3" t="s">
        <v>20</v>
      </c>
      <c r="I316" s="2"/>
      <c r="J316" s="1">
        <v>525000</v>
      </c>
    </row>
    <row r="317" spans="2:10" ht="15" customHeight="1" x14ac:dyDescent="0.35">
      <c r="B317" s="3" t="s">
        <v>214</v>
      </c>
      <c r="C317" s="8">
        <v>2022</v>
      </c>
      <c r="D317" s="7" t="s">
        <v>180</v>
      </c>
      <c r="E317" s="6">
        <v>44662</v>
      </c>
      <c r="F317" s="5" t="s">
        <v>110</v>
      </c>
      <c r="G317" s="3" t="s">
        <v>109</v>
      </c>
      <c r="H317" s="3" t="s">
        <v>20</v>
      </c>
      <c r="I317" s="2"/>
      <c r="J317" s="1">
        <v>750000</v>
      </c>
    </row>
    <row r="318" spans="2:10" ht="15" customHeight="1" x14ac:dyDescent="0.35">
      <c r="B318" s="3" t="s">
        <v>213</v>
      </c>
      <c r="C318" s="8">
        <v>2022</v>
      </c>
      <c r="D318" s="7" t="s">
        <v>180</v>
      </c>
      <c r="E318" s="6">
        <v>44662</v>
      </c>
      <c r="F318" s="5" t="s">
        <v>107</v>
      </c>
      <c r="G318" s="3" t="s">
        <v>106</v>
      </c>
      <c r="H318" s="3" t="s">
        <v>20</v>
      </c>
      <c r="I318" s="2"/>
      <c r="J318" s="1">
        <v>233500</v>
      </c>
    </row>
    <row r="319" spans="2:10" ht="15" customHeight="1" x14ac:dyDescent="0.35">
      <c r="B319" s="3" t="s">
        <v>212</v>
      </c>
      <c r="C319" s="8">
        <v>2022</v>
      </c>
      <c r="D319" s="7" t="s">
        <v>180</v>
      </c>
      <c r="E319" s="6">
        <v>44663</v>
      </c>
      <c r="F319" s="5" t="s">
        <v>211</v>
      </c>
      <c r="G319" s="3" t="s">
        <v>103</v>
      </c>
      <c r="H319" s="3" t="s">
        <v>20</v>
      </c>
      <c r="I319" s="2"/>
      <c r="J319" s="1">
        <v>4250000</v>
      </c>
    </row>
    <row r="320" spans="2:10" ht="15" customHeight="1" x14ac:dyDescent="0.35">
      <c r="B320" s="3" t="s">
        <v>210</v>
      </c>
      <c r="C320" s="8">
        <v>2022</v>
      </c>
      <c r="D320" s="7" t="s">
        <v>180</v>
      </c>
      <c r="E320" s="6">
        <v>44664</v>
      </c>
      <c r="F320" s="5" t="s">
        <v>209</v>
      </c>
      <c r="G320" s="3" t="s">
        <v>5</v>
      </c>
      <c r="H320" s="3" t="s">
        <v>230</v>
      </c>
      <c r="I320" s="2"/>
      <c r="J320" s="1">
        <v>1000000</v>
      </c>
    </row>
    <row r="321" spans="2:10" ht="15" customHeight="1" x14ac:dyDescent="0.35">
      <c r="B321" s="3" t="s">
        <v>208</v>
      </c>
      <c r="C321" s="8">
        <v>2022</v>
      </c>
      <c r="D321" s="7" t="s">
        <v>180</v>
      </c>
      <c r="E321" s="6">
        <v>44665</v>
      </c>
      <c r="F321" s="5" t="s">
        <v>13</v>
      </c>
      <c r="G321" s="3" t="s">
        <v>10</v>
      </c>
      <c r="H321" s="3" t="s">
        <v>9</v>
      </c>
      <c r="I321" s="2"/>
      <c r="J321" s="1">
        <v>780000</v>
      </c>
    </row>
    <row r="322" spans="2:10" ht="15" customHeight="1" x14ac:dyDescent="0.35">
      <c r="B322" s="3" t="s">
        <v>208</v>
      </c>
      <c r="C322" s="8">
        <v>2022</v>
      </c>
      <c r="D322" s="7" t="s">
        <v>180</v>
      </c>
      <c r="E322" s="6">
        <v>44665</v>
      </c>
      <c r="F322" s="5" t="s">
        <v>11</v>
      </c>
      <c r="G322" s="3" t="s">
        <v>10</v>
      </c>
      <c r="H322" s="3" t="s">
        <v>9</v>
      </c>
      <c r="I322" s="2"/>
      <c r="J322" s="1">
        <v>375000</v>
      </c>
    </row>
    <row r="323" spans="2:10" ht="15" customHeight="1" x14ac:dyDescent="0.35">
      <c r="B323" s="3" t="s">
        <v>207</v>
      </c>
      <c r="C323" s="8">
        <v>2022</v>
      </c>
      <c r="D323" s="7" t="s">
        <v>180</v>
      </c>
      <c r="E323" s="6">
        <v>44666</v>
      </c>
      <c r="F323" s="5" t="s">
        <v>206</v>
      </c>
      <c r="G323" s="3" t="s">
        <v>5</v>
      </c>
      <c r="H323" s="3" t="s">
        <v>230</v>
      </c>
      <c r="I323" s="2"/>
      <c r="J323" s="1">
        <v>11500000</v>
      </c>
    </row>
    <row r="324" spans="2:10" ht="15" customHeight="1" x14ac:dyDescent="0.35">
      <c r="B324" s="3" t="s">
        <v>205</v>
      </c>
      <c r="C324" s="8">
        <v>2022</v>
      </c>
      <c r="D324" s="7" t="s">
        <v>180</v>
      </c>
      <c r="E324" s="6">
        <v>44669</v>
      </c>
      <c r="F324" s="5" t="s">
        <v>202</v>
      </c>
      <c r="G324" s="3" t="s">
        <v>5</v>
      </c>
      <c r="H324" s="3" t="s">
        <v>230</v>
      </c>
      <c r="I324" s="2"/>
      <c r="J324" s="1">
        <v>23100000</v>
      </c>
    </row>
    <row r="325" spans="2:10" ht="15" customHeight="1" x14ac:dyDescent="0.35">
      <c r="B325" s="3" t="s">
        <v>205</v>
      </c>
      <c r="C325" s="8">
        <v>2022</v>
      </c>
      <c r="D325" s="7" t="s">
        <v>180</v>
      </c>
      <c r="E325" s="6">
        <v>44669</v>
      </c>
      <c r="F325" s="5" t="s">
        <v>204</v>
      </c>
      <c r="G325" s="3" t="s">
        <v>95</v>
      </c>
      <c r="H325" s="3" t="s">
        <v>20</v>
      </c>
      <c r="I325" s="2"/>
      <c r="J325" s="1">
        <v>5000000</v>
      </c>
    </row>
    <row r="326" spans="2:10" ht="15" customHeight="1" x14ac:dyDescent="0.35">
      <c r="B326" s="3" t="s">
        <v>203</v>
      </c>
      <c r="C326" s="8">
        <v>2022</v>
      </c>
      <c r="D326" s="7" t="s">
        <v>180</v>
      </c>
      <c r="E326" s="6">
        <v>44670</v>
      </c>
      <c r="F326" s="5" t="s">
        <v>202</v>
      </c>
      <c r="G326" s="3" t="s">
        <v>5</v>
      </c>
      <c r="H326" s="3" t="s">
        <v>230</v>
      </c>
      <c r="I326" s="2"/>
      <c r="J326" s="1">
        <v>3250000</v>
      </c>
    </row>
    <row r="327" spans="2:10" ht="15" customHeight="1" x14ac:dyDescent="0.35">
      <c r="B327" s="3" t="s">
        <v>201</v>
      </c>
      <c r="C327" s="8">
        <v>2022</v>
      </c>
      <c r="D327" s="7" t="s">
        <v>180</v>
      </c>
      <c r="E327" s="6">
        <v>44670</v>
      </c>
      <c r="F327" s="5" t="s">
        <v>92</v>
      </c>
      <c r="G327" s="3" t="s">
        <v>10</v>
      </c>
      <c r="H327" s="3" t="s">
        <v>9</v>
      </c>
      <c r="I327" s="2"/>
      <c r="J327" s="1">
        <v>17500000</v>
      </c>
    </row>
    <row r="328" spans="2:10" ht="15" customHeight="1" x14ac:dyDescent="0.35">
      <c r="B328" s="3" t="s">
        <v>201</v>
      </c>
      <c r="C328" s="8">
        <v>2022</v>
      </c>
      <c r="D328" s="7" t="s">
        <v>180</v>
      </c>
      <c r="E328" s="6">
        <v>44670</v>
      </c>
      <c r="F328" s="5" t="s">
        <v>90</v>
      </c>
      <c r="G328" s="3" t="s">
        <v>10</v>
      </c>
      <c r="H328" s="3" t="s">
        <v>9</v>
      </c>
      <c r="I328" s="2"/>
      <c r="J328" s="1">
        <v>14750000</v>
      </c>
    </row>
    <row r="329" spans="2:10" ht="15" customHeight="1" x14ac:dyDescent="0.35">
      <c r="B329" s="3" t="s">
        <v>198</v>
      </c>
      <c r="C329" s="8">
        <v>2022</v>
      </c>
      <c r="D329" s="7" t="s">
        <v>180</v>
      </c>
      <c r="E329" s="6">
        <v>44672</v>
      </c>
      <c r="F329" s="5" t="s">
        <v>200</v>
      </c>
      <c r="G329" s="3" t="s">
        <v>5</v>
      </c>
      <c r="H329" s="3" t="s">
        <v>230</v>
      </c>
      <c r="I329" s="2"/>
      <c r="J329" s="1">
        <v>8500000</v>
      </c>
    </row>
    <row r="330" spans="2:10" ht="15" customHeight="1" x14ac:dyDescent="0.35">
      <c r="B330" s="3" t="s">
        <v>198</v>
      </c>
      <c r="C330" s="8">
        <v>2022</v>
      </c>
      <c r="D330" s="7" t="s">
        <v>180</v>
      </c>
      <c r="E330" s="6">
        <v>44672</v>
      </c>
      <c r="F330" s="5" t="s">
        <v>199</v>
      </c>
      <c r="G330" s="3" t="s">
        <v>5</v>
      </c>
      <c r="H330" s="3" t="s">
        <v>230</v>
      </c>
      <c r="I330" s="2"/>
      <c r="J330" s="1">
        <v>11200000</v>
      </c>
    </row>
    <row r="331" spans="2:10" ht="15" customHeight="1" x14ac:dyDescent="0.35">
      <c r="B331" s="3" t="s">
        <v>198</v>
      </c>
      <c r="C331" s="8">
        <v>2022</v>
      </c>
      <c r="D331" s="7" t="s">
        <v>180</v>
      </c>
      <c r="E331" s="6">
        <v>44672</v>
      </c>
      <c r="F331" s="5" t="s">
        <v>86</v>
      </c>
      <c r="G331" s="3" t="s">
        <v>85</v>
      </c>
      <c r="H331" s="3" t="s">
        <v>20</v>
      </c>
      <c r="I331" s="2"/>
      <c r="J331" s="1">
        <v>7500000</v>
      </c>
    </row>
    <row r="332" spans="2:10" ht="15" customHeight="1" x14ac:dyDescent="0.35">
      <c r="B332" s="3" t="s">
        <v>198</v>
      </c>
      <c r="C332" s="8">
        <v>2022</v>
      </c>
      <c r="D332" s="7" t="s">
        <v>180</v>
      </c>
      <c r="E332" s="6">
        <v>44672</v>
      </c>
      <c r="F332" s="5" t="s">
        <v>197</v>
      </c>
      <c r="G332" s="3" t="s">
        <v>5</v>
      </c>
      <c r="H332" s="3" t="s">
        <v>230</v>
      </c>
      <c r="I332" s="2"/>
      <c r="J332" s="1">
        <v>32500000</v>
      </c>
    </row>
    <row r="333" spans="2:10" ht="15" customHeight="1" x14ac:dyDescent="0.35">
      <c r="B333" s="3" t="s">
        <v>196</v>
      </c>
      <c r="C333" s="8">
        <v>2022</v>
      </c>
      <c r="D333" s="7" t="s">
        <v>180</v>
      </c>
      <c r="E333" s="6">
        <v>44673</v>
      </c>
      <c r="F333" s="5" t="s">
        <v>197</v>
      </c>
      <c r="G333" s="3" t="s">
        <v>77</v>
      </c>
      <c r="H333" s="3" t="s">
        <v>230</v>
      </c>
      <c r="I333" s="2"/>
      <c r="J333" s="1">
        <v>-1625000</v>
      </c>
    </row>
    <row r="334" spans="2:10" ht="15" customHeight="1" x14ac:dyDescent="0.35">
      <c r="B334" s="3" t="s">
        <v>196</v>
      </c>
      <c r="C334" s="8">
        <v>2022</v>
      </c>
      <c r="D334" s="7" t="s">
        <v>180</v>
      </c>
      <c r="E334" s="6">
        <v>44673</v>
      </c>
      <c r="F334" s="5" t="s">
        <v>195</v>
      </c>
      <c r="G334" s="3" t="s">
        <v>5</v>
      </c>
      <c r="H334" s="3" t="s">
        <v>230</v>
      </c>
      <c r="I334" s="2"/>
      <c r="J334" s="1">
        <v>22400000</v>
      </c>
    </row>
    <row r="335" spans="2:10" ht="15" customHeight="1" x14ac:dyDescent="0.35">
      <c r="B335" s="3" t="s">
        <v>196</v>
      </c>
      <c r="C335" s="8">
        <v>2022</v>
      </c>
      <c r="D335" s="7" t="s">
        <v>180</v>
      </c>
      <c r="E335" s="6">
        <v>44673</v>
      </c>
      <c r="F335" s="5" t="s">
        <v>195</v>
      </c>
      <c r="G335" s="3" t="s">
        <v>77</v>
      </c>
      <c r="H335" s="3" t="s">
        <v>230</v>
      </c>
      <c r="I335" s="2"/>
      <c r="J335" s="1">
        <v>-1120000</v>
      </c>
    </row>
    <row r="336" spans="2:10" ht="15" customHeight="1" x14ac:dyDescent="0.35">
      <c r="B336" s="3" t="s">
        <v>194</v>
      </c>
      <c r="C336" s="8">
        <v>2022</v>
      </c>
      <c r="D336" s="7" t="s">
        <v>180</v>
      </c>
      <c r="E336" s="6">
        <v>44673</v>
      </c>
      <c r="F336" s="5" t="s">
        <v>13</v>
      </c>
      <c r="G336" s="3" t="s">
        <v>10</v>
      </c>
      <c r="H336" s="3" t="s">
        <v>9</v>
      </c>
      <c r="I336" s="2"/>
      <c r="J336" s="1">
        <v>780000</v>
      </c>
    </row>
    <row r="337" spans="2:11" ht="15" customHeight="1" x14ac:dyDescent="0.35">
      <c r="B337" s="3" t="s">
        <v>144</v>
      </c>
      <c r="C337" s="8">
        <v>2022</v>
      </c>
      <c r="D337" s="7" t="s">
        <v>180</v>
      </c>
      <c r="E337" s="6">
        <v>44674</v>
      </c>
      <c r="F337" s="5" t="s">
        <v>11</v>
      </c>
      <c r="G337" s="3" t="s">
        <v>10</v>
      </c>
      <c r="H337" s="3" t="s">
        <v>9</v>
      </c>
      <c r="I337" s="2"/>
      <c r="J337" s="1">
        <v>375000</v>
      </c>
    </row>
    <row r="338" spans="2:11" ht="15" customHeight="1" x14ac:dyDescent="0.35">
      <c r="B338" s="3" t="s">
        <v>146</v>
      </c>
      <c r="C338" s="8">
        <v>2022</v>
      </c>
      <c r="D338" s="7" t="s">
        <v>180</v>
      </c>
      <c r="E338" s="6">
        <v>44674</v>
      </c>
      <c r="F338" s="5" t="s">
        <v>193</v>
      </c>
      <c r="G338" s="3" t="s">
        <v>5</v>
      </c>
      <c r="H338" s="3" t="s">
        <v>230</v>
      </c>
      <c r="I338" s="2"/>
      <c r="J338" s="1">
        <v>42250000</v>
      </c>
    </row>
    <row r="339" spans="2:11" ht="15" customHeight="1" x14ac:dyDescent="0.35">
      <c r="B339" s="3" t="s">
        <v>146</v>
      </c>
      <c r="C339" s="8">
        <v>2022</v>
      </c>
      <c r="D339" s="7" t="s">
        <v>180</v>
      </c>
      <c r="E339" s="6">
        <v>44674</v>
      </c>
      <c r="F339" s="5" t="s">
        <v>193</v>
      </c>
      <c r="G339" s="3" t="s">
        <v>77</v>
      </c>
      <c r="H339" s="3" t="s">
        <v>230</v>
      </c>
      <c r="I339" s="2"/>
      <c r="J339" s="1">
        <v>-2112500</v>
      </c>
    </row>
    <row r="340" spans="2:11" ht="15" customHeight="1" x14ac:dyDescent="0.35">
      <c r="B340" s="3" t="s">
        <v>192</v>
      </c>
      <c r="C340" s="8">
        <v>2022</v>
      </c>
      <c r="D340" s="7" t="s">
        <v>180</v>
      </c>
      <c r="E340" s="6">
        <v>44675</v>
      </c>
      <c r="F340" s="5" t="s">
        <v>191</v>
      </c>
      <c r="G340" s="3" t="s">
        <v>5</v>
      </c>
      <c r="H340" s="3" t="s">
        <v>230</v>
      </c>
      <c r="I340" s="2"/>
      <c r="J340" s="1">
        <v>75320000</v>
      </c>
    </row>
    <row r="341" spans="2:11" ht="15" customHeight="1" x14ac:dyDescent="0.35">
      <c r="B341" s="3" t="s">
        <v>190</v>
      </c>
      <c r="C341" s="8">
        <v>2022</v>
      </c>
      <c r="D341" s="7" t="s">
        <v>180</v>
      </c>
      <c r="E341" s="6">
        <v>44676</v>
      </c>
      <c r="F341" s="5" t="s">
        <v>75</v>
      </c>
      <c r="G341" s="3" t="s">
        <v>24</v>
      </c>
      <c r="H341" s="3" t="s">
        <v>20</v>
      </c>
      <c r="I341" s="2"/>
      <c r="J341" s="1">
        <v>15000000</v>
      </c>
    </row>
    <row r="342" spans="2:11" ht="15" customHeight="1" x14ac:dyDescent="0.35">
      <c r="B342" s="3" t="s">
        <v>190</v>
      </c>
      <c r="C342" s="8">
        <v>2022</v>
      </c>
      <c r="D342" s="7" t="s">
        <v>180</v>
      </c>
      <c r="E342" s="6">
        <v>44676</v>
      </c>
      <c r="F342" s="5" t="s">
        <v>74</v>
      </c>
      <c r="G342" s="3" t="s">
        <v>21</v>
      </c>
      <c r="H342" s="3" t="s">
        <v>20</v>
      </c>
      <c r="I342" s="2"/>
      <c r="J342" s="41">
        <f>_xlfn.XLOOKUP($F342,'Update Bonus'!M:M,'Update Bonus'!N:N)</f>
        <v>2250000</v>
      </c>
      <c r="K342" s="39" t="e">
        <f>INDEX('Update Bonus'!$N$8:$N$33,MATCH('Buku Besar Transaksi'!$F342,'Update Bonus'!#REF!,0),1)</f>
        <v>#REF!</v>
      </c>
    </row>
    <row r="343" spans="2:11" ht="15" customHeight="1" x14ac:dyDescent="0.35">
      <c r="B343" s="3" t="s">
        <v>190</v>
      </c>
      <c r="C343" s="8">
        <v>2022</v>
      </c>
      <c r="D343" s="7" t="s">
        <v>180</v>
      </c>
      <c r="E343" s="6">
        <v>44676</v>
      </c>
      <c r="F343" s="5" t="s">
        <v>73</v>
      </c>
      <c r="G343" s="3" t="s">
        <v>24</v>
      </c>
      <c r="H343" s="3" t="s">
        <v>20</v>
      </c>
      <c r="I343" s="2"/>
      <c r="J343" s="1">
        <v>15000000</v>
      </c>
    </row>
    <row r="344" spans="2:11" ht="15" customHeight="1" x14ac:dyDescent="0.35">
      <c r="B344" s="3" t="s">
        <v>190</v>
      </c>
      <c r="C344" s="8">
        <v>2022</v>
      </c>
      <c r="D344" s="7" t="s">
        <v>180</v>
      </c>
      <c r="E344" s="6">
        <v>44676</v>
      </c>
      <c r="F344" s="5" t="s">
        <v>72</v>
      </c>
      <c r="G344" s="3" t="s">
        <v>21</v>
      </c>
      <c r="H344" s="3" t="s">
        <v>20</v>
      </c>
      <c r="I344" s="2"/>
      <c r="J344" s="41">
        <f>_xlfn.XLOOKUP($F344,'Update Bonus'!M:M,'Update Bonus'!N:N)</f>
        <v>2250000</v>
      </c>
    </row>
    <row r="345" spans="2:11" ht="15" customHeight="1" x14ac:dyDescent="0.35">
      <c r="B345" s="3" t="s">
        <v>190</v>
      </c>
      <c r="C345" s="8">
        <v>2022</v>
      </c>
      <c r="D345" s="7" t="s">
        <v>180</v>
      </c>
      <c r="E345" s="6">
        <v>44676</v>
      </c>
      <c r="F345" s="5" t="s">
        <v>71</v>
      </c>
      <c r="G345" s="3" t="s">
        <v>24</v>
      </c>
      <c r="H345" s="3" t="s">
        <v>20</v>
      </c>
      <c r="I345" s="2"/>
      <c r="J345" s="1">
        <v>15000000</v>
      </c>
    </row>
    <row r="346" spans="2:11" ht="15" customHeight="1" x14ac:dyDescent="0.35">
      <c r="B346" s="3" t="s">
        <v>190</v>
      </c>
      <c r="C346" s="8">
        <v>2022</v>
      </c>
      <c r="D346" s="7" t="s">
        <v>180</v>
      </c>
      <c r="E346" s="6">
        <v>44676</v>
      </c>
      <c r="F346" s="5" t="s">
        <v>70</v>
      </c>
      <c r="G346" s="3" t="s">
        <v>21</v>
      </c>
      <c r="H346" s="3" t="s">
        <v>20</v>
      </c>
      <c r="I346" s="2"/>
      <c r="J346" s="41">
        <f>_xlfn.XLOOKUP($F346,'Update Bonus'!M:M,'Update Bonus'!N:N)</f>
        <v>1800000</v>
      </c>
    </row>
    <row r="347" spans="2:11" ht="15" customHeight="1" x14ac:dyDescent="0.35">
      <c r="B347" s="3" t="s">
        <v>190</v>
      </c>
      <c r="C347" s="8">
        <v>2022</v>
      </c>
      <c r="D347" s="7" t="s">
        <v>180</v>
      </c>
      <c r="E347" s="6">
        <v>44676</v>
      </c>
      <c r="F347" s="5" t="s">
        <v>69</v>
      </c>
      <c r="G347" s="3" t="s">
        <v>24</v>
      </c>
      <c r="H347" s="3" t="s">
        <v>20</v>
      </c>
      <c r="I347" s="2"/>
      <c r="J347" s="1">
        <v>12000000</v>
      </c>
    </row>
    <row r="348" spans="2:11" ht="15" customHeight="1" x14ac:dyDescent="0.35">
      <c r="B348" s="3" t="s">
        <v>190</v>
      </c>
      <c r="C348" s="8">
        <v>2022</v>
      </c>
      <c r="D348" s="7" t="s">
        <v>180</v>
      </c>
      <c r="E348" s="6">
        <v>44676</v>
      </c>
      <c r="F348" s="5" t="s">
        <v>68</v>
      </c>
      <c r="G348" s="3" t="s">
        <v>21</v>
      </c>
      <c r="H348" s="3" t="s">
        <v>20</v>
      </c>
      <c r="I348" s="2"/>
      <c r="J348" s="41">
        <f>_xlfn.XLOOKUP($F348,'Update Bonus'!M:M,'Update Bonus'!N:N)</f>
        <v>1800000</v>
      </c>
    </row>
    <row r="349" spans="2:11" ht="15" customHeight="1" x14ac:dyDescent="0.35">
      <c r="B349" s="3" t="s">
        <v>190</v>
      </c>
      <c r="C349" s="8">
        <v>2022</v>
      </c>
      <c r="D349" s="7" t="s">
        <v>180</v>
      </c>
      <c r="E349" s="6">
        <v>44676</v>
      </c>
      <c r="F349" s="5" t="s">
        <v>67</v>
      </c>
      <c r="G349" s="3" t="s">
        <v>24</v>
      </c>
      <c r="H349" s="3" t="s">
        <v>20</v>
      </c>
      <c r="I349" s="2"/>
      <c r="J349" s="1">
        <v>10000000</v>
      </c>
    </row>
    <row r="350" spans="2:11" ht="15" customHeight="1" x14ac:dyDescent="0.35">
      <c r="B350" s="3" t="s">
        <v>190</v>
      </c>
      <c r="C350" s="8">
        <v>2022</v>
      </c>
      <c r="D350" s="7" t="s">
        <v>180</v>
      </c>
      <c r="E350" s="6">
        <v>44676</v>
      </c>
      <c r="F350" s="5" t="s">
        <v>66</v>
      </c>
      <c r="G350" s="3" t="s">
        <v>21</v>
      </c>
      <c r="H350" s="3" t="s">
        <v>20</v>
      </c>
      <c r="I350" s="2"/>
      <c r="J350" s="41">
        <f>_xlfn.XLOOKUP($F350,'Update Bonus'!M:M,'Update Bonus'!N:N)</f>
        <v>300000</v>
      </c>
    </row>
    <row r="351" spans="2:11" ht="15" customHeight="1" x14ac:dyDescent="0.35">
      <c r="B351" s="3" t="s">
        <v>190</v>
      </c>
      <c r="C351" s="8">
        <v>2022</v>
      </c>
      <c r="D351" s="7" t="s">
        <v>180</v>
      </c>
      <c r="E351" s="6">
        <v>44676</v>
      </c>
      <c r="F351" s="5" t="s">
        <v>65</v>
      </c>
      <c r="G351" s="3" t="s">
        <v>24</v>
      </c>
      <c r="H351" s="3" t="s">
        <v>20</v>
      </c>
      <c r="I351" s="2"/>
      <c r="J351" s="1">
        <v>10000000</v>
      </c>
    </row>
    <row r="352" spans="2:11" ht="15" customHeight="1" x14ac:dyDescent="0.35">
      <c r="B352" s="3" t="s">
        <v>190</v>
      </c>
      <c r="C352" s="8">
        <v>2022</v>
      </c>
      <c r="D352" s="7" t="s">
        <v>180</v>
      </c>
      <c r="E352" s="6">
        <v>44676</v>
      </c>
      <c r="F352" s="5" t="s">
        <v>64</v>
      </c>
      <c r="G352" s="3" t="s">
        <v>21</v>
      </c>
      <c r="H352" s="3" t="s">
        <v>20</v>
      </c>
      <c r="I352" s="2"/>
      <c r="J352" s="41">
        <f>_xlfn.XLOOKUP($F352,'Update Bonus'!M:M,'Update Bonus'!N:N)</f>
        <v>1200000</v>
      </c>
    </row>
    <row r="353" spans="2:10" ht="15" customHeight="1" x14ac:dyDescent="0.35">
      <c r="B353" s="3" t="s">
        <v>190</v>
      </c>
      <c r="C353" s="8">
        <v>2022</v>
      </c>
      <c r="D353" s="7" t="s">
        <v>180</v>
      </c>
      <c r="E353" s="6">
        <v>44676</v>
      </c>
      <c r="F353" s="5" t="s">
        <v>63</v>
      </c>
      <c r="G353" s="3" t="s">
        <v>24</v>
      </c>
      <c r="H353" s="3" t="s">
        <v>20</v>
      </c>
      <c r="I353" s="2"/>
      <c r="J353" s="1">
        <v>12000000</v>
      </c>
    </row>
    <row r="354" spans="2:10" ht="15" customHeight="1" x14ac:dyDescent="0.35">
      <c r="B354" s="3" t="s">
        <v>190</v>
      </c>
      <c r="C354" s="8">
        <v>2022</v>
      </c>
      <c r="D354" s="7" t="s">
        <v>180</v>
      </c>
      <c r="E354" s="6">
        <v>44676</v>
      </c>
      <c r="F354" s="5" t="s">
        <v>62</v>
      </c>
      <c r="G354" s="3" t="s">
        <v>21</v>
      </c>
      <c r="H354" s="3" t="s">
        <v>20</v>
      </c>
      <c r="I354" s="2"/>
      <c r="J354" s="41">
        <f>_xlfn.XLOOKUP($F354,'Update Bonus'!M:M,'Update Bonus'!N:N)</f>
        <v>1080000</v>
      </c>
    </row>
    <row r="355" spans="2:10" ht="15" customHeight="1" x14ac:dyDescent="0.35">
      <c r="B355" s="3" t="s">
        <v>190</v>
      </c>
      <c r="C355" s="8">
        <v>2022</v>
      </c>
      <c r="D355" s="7" t="s">
        <v>180</v>
      </c>
      <c r="E355" s="6">
        <v>44676</v>
      </c>
      <c r="F355" s="5" t="s">
        <v>61</v>
      </c>
      <c r="G355" s="3" t="s">
        <v>24</v>
      </c>
      <c r="H355" s="3" t="s">
        <v>20</v>
      </c>
      <c r="I355" s="2"/>
      <c r="J355" s="1">
        <v>10000000</v>
      </c>
    </row>
    <row r="356" spans="2:10" ht="15" customHeight="1" x14ac:dyDescent="0.35">
      <c r="B356" s="3" t="s">
        <v>190</v>
      </c>
      <c r="C356" s="8">
        <v>2022</v>
      </c>
      <c r="D356" s="7" t="s">
        <v>180</v>
      </c>
      <c r="E356" s="6">
        <v>44676</v>
      </c>
      <c r="F356" s="5" t="s">
        <v>60</v>
      </c>
      <c r="G356" s="3" t="s">
        <v>21</v>
      </c>
      <c r="H356" s="3" t="s">
        <v>20</v>
      </c>
      <c r="I356" s="2"/>
      <c r="J356" s="41">
        <f>_xlfn.XLOOKUP($F356,'Update Bonus'!M:M,'Update Bonus'!N:N)</f>
        <v>1200000</v>
      </c>
    </row>
    <row r="357" spans="2:10" ht="15" customHeight="1" x14ac:dyDescent="0.35">
      <c r="B357" s="3" t="s">
        <v>190</v>
      </c>
      <c r="C357" s="8">
        <v>2022</v>
      </c>
      <c r="D357" s="7" t="s">
        <v>180</v>
      </c>
      <c r="E357" s="6">
        <v>44676</v>
      </c>
      <c r="F357" s="5" t="s">
        <v>59</v>
      </c>
      <c r="G357" s="3" t="s">
        <v>24</v>
      </c>
      <c r="H357" s="3" t="s">
        <v>20</v>
      </c>
      <c r="I357" s="2"/>
      <c r="J357" s="1">
        <v>10000000</v>
      </c>
    </row>
    <row r="358" spans="2:10" ht="15" customHeight="1" x14ac:dyDescent="0.35">
      <c r="B358" s="3" t="s">
        <v>190</v>
      </c>
      <c r="C358" s="8">
        <v>2022</v>
      </c>
      <c r="D358" s="7" t="s">
        <v>180</v>
      </c>
      <c r="E358" s="6">
        <v>44676</v>
      </c>
      <c r="F358" s="5" t="s">
        <v>58</v>
      </c>
      <c r="G358" s="3" t="s">
        <v>21</v>
      </c>
      <c r="H358" s="3" t="s">
        <v>20</v>
      </c>
      <c r="I358" s="2"/>
      <c r="J358" s="41">
        <f>_xlfn.XLOOKUP($F358,'Update Bonus'!M:M,'Update Bonus'!N:N)</f>
        <v>1200000</v>
      </c>
    </row>
    <row r="359" spans="2:10" ht="15" customHeight="1" x14ac:dyDescent="0.35">
      <c r="B359" s="3" t="s">
        <v>190</v>
      </c>
      <c r="C359" s="8">
        <v>2022</v>
      </c>
      <c r="D359" s="7" t="s">
        <v>180</v>
      </c>
      <c r="E359" s="6">
        <v>44676</v>
      </c>
      <c r="F359" s="5" t="s">
        <v>57</v>
      </c>
      <c r="G359" s="3" t="s">
        <v>24</v>
      </c>
      <c r="H359" s="3" t="s">
        <v>20</v>
      </c>
      <c r="I359" s="2"/>
      <c r="J359" s="1">
        <v>10000000</v>
      </c>
    </row>
    <row r="360" spans="2:10" ht="15" customHeight="1" x14ac:dyDescent="0.35">
      <c r="B360" s="3" t="s">
        <v>190</v>
      </c>
      <c r="C360" s="8">
        <v>2022</v>
      </c>
      <c r="D360" s="7" t="s">
        <v>180</v>
      </c>
      <c r="E360" s="6">
        <v>44676</v>
      </c>
      <c r="F360" s="5" t="s">
        <v>56</v>
      </c>
      <c r="G360" s="3" t="s">
        <v>21</v>
      </c>
      <c r="H360" s="3" t="s">
        <v>20</v>
      </c>
      <c r="I360" s="2"/>
      <c r="J360" s="41">
        <f>_xlfn.XLOOKUP($F360,'Update Bonus'!M:M,'Update Bonus'!N:N)</f>
        <v>900000</v>
      </c>
    </row>
    <row r="361" spans="2:10" ht="15" customHeight="1" x14ac:dyDescent="0.35">
      <c r="B361" s="3" t="s">
        <v>190</v>
      </c>
      <c r="C361" s="8">
        <v>2022</v>
      </c>
      <c r="D361" s="7" t="s">
        <v>180</v>
      </c>
      <c r="E361" s="6">
        <v>44676</v>
      </c>
      <c r="F361" s="5" t="s">
        <v>55</v>
      </c>
      <c r="G361" s="3" t="s">
        <v>24</v>
      </c>
      <c r="H361" s="3" t="s">
        <v>20</v>
      </c>
      <c r="I361" s="2"/>
      <c r="J361" s="1">
        <v>12000000</v>
      </c>
    </row>
    <row r="362" spans="2:10" ht="15" customHeight="1" x14ac:dyDescent="0.35">
      <c r="B362" s="3" t="s">
        <v>190</v>
      </c>
      <c r="C362" s="8">
        <v>2022</v>
      </c>
      <c r="D362" s="7" t="s">
        <v>180</v>
      </c>
      <c r="E362" s="6">
        <v>44676</v>
      </c>
      <c r="F362" s="5" t="s">
        <v>54</v>
      </c>
      <c r="G362" s="3" t="s">
        <v>21</v>
      </c>
      <c r="H362" s="3" t="s">
        <v>20</v>
      </c>
      <c r="I362" s="2"/>
      <c r="J362" s="41">
        <f>_xlfn.XLOOKUP($F362,'Update Bonus'!M:M,'Update Bonus'!N:N)</f>
        <v>1800000</v>
      </c>
    </row>
    <row r="363" spans="2:10" ht="15" customHeight="1" x14ac:dyDescent="0.35">
      <c r="B363" s="3" t="s">
        <v>190</v>
      </c>
      <c r="C363" s="8">
        <v>2022</v>
      </c>
      <c r="D363" s="7" t="s">
        <v>180</v>
      </c>
      <c r="E363" s="6">
        <v>44676</v>
      </c>
      <c r="F363" s="5" t="s">
        <v>53</v>
      </c>
      <c r="G363" s="3" t="s">
        <v>24</v>
      </c>
      <c r="H363" s="3" t="s">
        <v>20</v>
      </c>
      <c r="I363" s="2"/>
      <c r="J363" s="1">
        <v>10000000</v>
      </c>
    </row>
    <row r="364" spans="2:10" ht="15" customHeight="1" x14ac:dyDescent="0.35">
      <c r="B364" s="3" t="s">
        <v>190</v>
      </c>
      <c r="C364" s="8">
        <v>2022</v>
      </c>
      <c r="D364" s="7" t="s">
        <v>180</v>
      </c>
      <c r="E364" s="6">
        <v>44676</v>
      </c>
      <c r="F364" s="5" t="s">
        <v>52</v>
      </c>
      <c r="G364" s="3" t="s">
        <v>21</v>
      </c>
      <c r="H364" s="3" t="s">
        <v>20</v>
      </c>
      <c r="I364" s="2"/>
      <c r="J364" s="41">
        <f>_xlfn.XLOOKUP($F364,'Update Bonus'!M:M,'Update Bonus'!N:N)</f>
        <v>900000</v>
      </c>
    </row>
    <row r="365" spans="2:10" ht="15" customHeight="1" x14ac:dyDescent="0.35">
      <c r="B365" s="3" t="s">
        <v>190</v>
      </c>
      <c r="C365" s="8">
        <v>2022</v>
      </c>
      <c r="D365" s="7" t="s">
        <v>180</v>
      </c>
      <c r="E365" s="6">
        <v>44676</v>
      </c>
      <c r="F365" s="5" t="s">
        <v>51</v>
      </c>
      <c r="G365" s="3" t="s">
        <v>24</v>
      </c>
      <c r="H365" s="3" t="s">
        <v>20</v>
      </c>
      <c r="I365" s="2"/>
      <c r="J365" s="1">
        <v>10000000</v>
      </c>
    </row>
    <row r="366" spans="2:10" ht="15" customHeight="1" x14ac:dyDescent="0.35">
      <c r="B366" s="3" t="s">
        <v>190</v>
      </c>
      <c r="C366" s="8">
        <v>2022</v>
      </c>
      <c r="D366" s="7" t="s">
        <v>180</v>
      </c>
      <c r="E366" s="6">
        <v>44676</v>
      </c>
      <c r="F366" s="5" t="s">
        <v>50</v>
      </c>
      <c r="G366" s="3" t="s">
        <v>21</v>
      </c>
      <c r="H366" s="3" t="s">
        <v>20</v>
      </c>
      <c r="I366" s="2"/>
      <c r="J366" s="41">
        <f>_xlfn.XLOOKUP($F366,'Update Bonus'!M:M,'Update Bonus'!N:N)</f>
        <v>300000</v>
      </c>
    </row>
    <row r="367" spans="2:10" ht="15" customHeight="1" x14ac:dyDescent="0.35">
      <c r="B367" s="3" t="s">
        <v>190</v>
      </c>
      <c r="C367" s="8">
        <v>2022</v>
      </c>
      <c r="D367" s="7" t="s">
        <v>180</v>
      </c>
      <c r="E367" s="6">
        <v>44676</v>
      </c>
      <c r="F367" s="5" t="s">
        <v>49</v>
      </c>
      <c r="G367" s="3" t="s">
        <v>24</v>
      </c>
      <c r="H367" s="3" t="s">
        <v>20</v>
      </c>
      <c r="I367" s="2"/>
      <c r="J367" s="1">
        <v>7000000</v>
      </c>
    </row>
    <row r="368" spans="2:10" ht="15" customHeight="1" x14ac:dyDescent="0.35">
      <c r="B368" s="3" t="s">
        <v>190</v>
      </c>
      <c r="C368" s="8">
        <v>2022</v>
      </c>
      <c r="D368" s="7" t="s">
        <v>180</v>
      </c>
      <c r="E368" s="6">
        <v>44676</v>
      </c>
      <c r="F368" s="5" t="s">
        <v>48</v>
      </c>
      <c r="G368" s="3" t="s">
        <v>21</v>
      </c>
      <c r="H368" s="3" t="s">
        <v>20</v>
      </c>
      <c r="I368" s="2"/>
      <c r="J368" s="41">
        <f>_xlfn.XLOOKUP($F368,'Update Bonus'!M:M,'Update Bonus'!N:N)</f>
        <v>630000</v>
      </c>
    </row>
    <row r="369" spans="2:10" ht="15" customHeight="1" x14ac:dyDescent="0.35">
      <c r="B369" s="3" t="s">
        <v>190</v>
      </c>
      <c r="C369" s="8">
        <v>2022</v>
      </c>
      <c r="D369" s="7" t="s">
        <v>180</v>
      </c>
      <c r="E369" s="6">
        <v>44676</v>
      </c>
      <c r="F369" s="5" t="s">
        <v>47</v>
      </c>
      <c r="G369" s="3" t="s">
        <v>24</v>
      </c>
      <c r="H369" s="3" t="s">
        <v>20</v>
      </c>
      <c r="I369" s="2"/>
      <c r="J369" s="1">
        <v>7000000</v>
      </c>
    </row>
    <row r="370" spans="2:10" ht="15" customHeight="1" x14ac:dyDescent="0.35">
      <c r="B370" s="3" t="s">
        <v>190</v>
      </c>
      <c r="C370" s="8">
        <v>2022</v>
      </c>
      <c r="D370" s="7" t="s">
        <v>180</v>
      </c>
      <c r="E370" s="6">
        <v>44676</v>
      </c>
      <c r="F370" s="5" t="s">
        <v>46</v>
      </c>
      <c r="G370" s="3" t="s">
        <v>21</v>
      </c>
      <c r="H370" s="3" t="s">
        <v>20</v>
      </c>
      <c r="I370" s="2"/>
      <c r="J370" s="41">
        <f>_xlfn.XLOOKUP($F370,'Update Bonus'!M:M,'Update Bonus'!N:N)</f>
        <v>840000</v>
      </c>
    </row>
    <row r="371" spans="2:10" ht="15" customHeight="1" x14ac:dyDescent="0.35">
      <c r="B371" s="3" t="s">
        <v>190</v>
      </c>
      <c r="C371" s="8">
        <v>2022</v>
      </c>
      <c r="D371" s="7" t="s">
        <v>180</v>
      </c>
      <c r="E371" s="6">
        <v>44676</v>
      </c>
      <c r="F371" s="5" t="s">
        <v>45</v>
      </c>
      <c r="G371" s="3" t="s">
        <v>24</v>
      </c>
      <c r="H371" s="3" t="s">
        <v>20</v>
      </c>
      <c r="I371" s="2"/>
      <c r="J371" s="1">
        <v>7000000</v>
      </c>
    </row>
    <row r="372" spans="2:10" ht="15" customHeight="1" x14ac:dyDescent="0.35">
      <c r="B372" s="3" t="s">
        <v>190</v>
      </c>
      <c r="C372" s="8">
        <v>2022</v>
      </c>
      <c r="D372" s="7" t="s">
        <v>180</v>
      </c>
      <c r="E372" s="6">
        <v>44676</v>
      </c>
      <c r="F372" s="5" t="s">
        <v>44</v>
      </c>
      <c r="G372" s="3" t="s">
        <v>21</v>
      </c>
      <c r="H372" s="3" t="s">
        <v>20</v>
      </c>
      <c r="I372" s="2"/>
      <c r="J372" s="41">
        <f>_xlfn.XLOOKUP($F372,'Update Bonus'!M:M,'Update Bonus'!N:N)</f>
        <v>630000</v>
      </c>
    </row>
    <row r="373" spans="2:10" ht="15" customHeight="1" x14ac:dyDescent="0.35">
      <c r="B373" s="3" t="s">
        <v>190</v>
      </c>
      <c r="C373" s="8">
        <v>2022</v>
      </c>
      <c r="D373" s="7" t="s">
        <v>180</v>
      </c>
      <c r="E373" s="6">
        <v>44676</v>
      </c>
      <c r="F373" s="5" t="s">
        <v>43</v>
      </c>
      <c r="G373" s="3" t="s">
        <v>24</v>
      </c>
      <c r="H373" s="3" t="s">
        <v>20</v>
      </c>
      <c r="I373" s="2"/>
      <c r="J373" s="1">
        <v>7000000</v>
      </c>
    </row>
    <row r="374" spans="2:10" ht="15" customHeight="1" x14ac:dyDescent="0.35">
      <c r="B374" s="3" t="s">
        <v>190</v>
      </c>
      <c r="C374" s="8">
        <v>2022</v>
      </c>
      <c r="D374" s="7" t="s">
        <v>180</v>
      </c>
      <c r="E374" s="6">
        <v>44676</v>
      </c>
      <c r="F374" s="5" t="s">
        <v>42</v>
      </c>
      <c r="G374" s="3" t="s">
        <v>21</v>
      </c>
      <c r="H374" s="3" t="s">
        <v>20</v>
      </c>
      <c r="I374" s="2"/>
      <c r="J374" s="41">
        <f>_xlfn.XLOOKUP($F374,'Update Bonus'!M:M,'Update Bonus'!N:N)</f>
        <v>630000</v>
      </c>
    </row>
    <row r="375" spans="2:10" ht="15" customHeight="1" x14ac:dyDescent="0.35">
      <c r="B375" s="3" t="s">
        <v>190</v>
      </c>
      <c r="C375" s="8">
        <v>2022</v>
      </c>
      <c r="D375" s="7" t="s">
        <v>180</v>
      </c>
      <c r="E375" s="6">
        <v>44676</v>
      </c>
      <c r="F375" s="5" t="s">
        <v>41</v>
      </c>
      <c r="G375" s="3" t="s">
        <v>24</v>
      </c>
      <c r="H375" s="3" t="s">
        <v>20</v>
      </c>
      <c r="I375" s="2"/>
      <c r="J375" s="1">
        <v>7000000</v>
      </c>
    </row>
    <row r="376" spans="2:10" ht="15" customHeight="1" x14ac:dyDescent="0.35">
      <c r="B376" s="3" t="s">
        <v>190</v>
      </c>
      <c r="C376" s="8">
        <v>2022</v>
      </c>
      <c r="D376" s="7" t="s">
        <v>180</v>
      </c>
      <c r="E376" s="6">
        <v>44676</v>
      </c>
      <c r="F376" s="5" t="s">
        <v>40</v>
      </c>
      <c r="G376" s="3" t="s">
        <v>21</v>
      </c>
      <c r="H376" s="3" t="s">
        <v>20</v>
      </c>
      <c r="I376" s="2"/>
      <c r="J376" s="41">
        <f>_xlfn.XLOOKUP($F376,'Update Bonus'!M:M,'Update Bonus'!N:N)</f>
        <v>420000</v>
      </c>
    </row>
    <row r="377" spans="2:10" ht="15" customHeight="1" x14ac:dyDescent="0.35">
      <c r="B377" s="3" t="s">
        <v>190</v>
      </c>
      <c r="C377" s="8">
        <v>2022</v>
      </c>
      <c r="D377" s="7" t="s">
        <v>180</v>
      </c>
      <c r="E377" s="6">
        <v>44676</v>
      </c>
      <c r="F377" s="5" t="s">
        <v>39</v>
      </c>
      <c r="G377" s="3" t="s">
        <v>24</v>
      </c>
      <c r="H377" s="3" t="s">
        <v>20</v>
      </c>
      <c r="I377" s="2"/>
      <c r="J377" s="1">
        <v>7000000</v>
      </c>
    </row>
    <row r="378" spans="2:10" ht="15" customHeight="1" x14ac:dyDescent="0.35">
      <c r="B378" s="3" t="s">
        <v>190</v>
      </c>
      <c r="C378" s="8">
        <v>2022</v>
      </c>
      <c r="D378" s="7" t="s">
        <v>180</v>
      </c>
      <c r="E378" s="6">
        <v>44676</v>
      </c>
      <c r="F378" s="5" t="s">
        <v>38</v>
      </c>
      <c r="G378" s="3" t="s">
        <v>21</v>
      </c>
      <c r="H378" s="3" t="s">
        <v>20</v>
      </c>
      <c r="I378" s="2"/>
      <c r="J378" s="41">
        <f>_xlfn.XLOOKUP($F378,'Update Bonus'!M:M,'Update Bonus'!N:N)</f>
        <v>420000</v>
      </c>
    </row>
    <row r="379" spans="2:10" ht="15" customHeight="1" x14ac:dyDescent="0.35">
      <c r="B379" s="3" t="s">
        <v>190</v>
      </c>
      <c r="C379" s="8">
        <v>2022</v>
      </c>
      <c r="D379" s="7" t="s">
        <v>180</v>
      </c>
      <c r="E379" s="6">
        <v>44676</v>
      </c>
      <c r="F379" s="5" t="s">
        <v>37</v>
      </c>
      <c r="G379" s="3" t="s">
        <v>24</v>
      </c>
      <c r="H379" s="3" t="s">
        <v>20</v>
      </c>
      <c r="I379" s="2"/>
      <c r="J379" s="1">
        <v>7000000</v>
      </c>
    </row>
    <row r="380" spans="2:10" ht="15" customHeight="1" x14ac:dyDescent="0.35">
      <c r="B380" s="3" t="s">
        <v>190</v>
      </c>
      <c r="C380" s="8">
        <v>2022</v>
      </c>
      <c r="D380" s="7" t="s">
        <v>180</v>
      </c>
      <c r="E380" s="6">
        <v>44676</v>
      </c>
      <c r="F380" s="5" t="s">
        <v>36</v>
      </c>
      <c r="G380" s="3" t="s">
        <v>21</v>
      </c>
      <c r="H380" s="3" t="s">
        <v>20</v>
      </c>
      <c r="I380" s="2"/>
      <c r="J380" s="41">
        <f>_xlfn.XLOOKUP($F380,'Update Bonus'!M:M,'Update Bonus'!N:N)</f>
        <v>630000</v>
      </c>
    </row>
    <row r="381" spans="2:10" ht="15" customHeight="1" x14ac:dyDescent="0.35">
      <c r="B381" s="3" t="s">
        <v>190</v>
      </c>
      <c r="C381" s="8">
        <v>2022</v>
      </c>
      <c r="D381" s="7" t="s">
        <v>180</v>
      </c>
      <c r="E381" s="6">
        <v>44676</v>
      </c>
      <c r="F381" s="5" t="s">
        <v>35</v>
      </c>
      <c r="G381" s="3" t="s">
        <v>24</v>
      </c>
      <c r="H381" s="3" t="s">
        <v>20</v>
      </c>
      <c r="I381" s="2"/>
      <c r="J381" s="1">
        <v>7000000</v>
      </c>
    </row>
    <row r="382" spans="2:10" ht="15" customHeight="1" x14ac:dyDescent="0.35">
      <c r="B382" s="3" t="s">
        <v>190</v>
      </c>
      <c r="C382" s="8">
        <v>2022</v>
      </c>
      <c r="D382" s="7" t="s">
        <v>180</v>
      </c>
      <c r="E382" s="6">
        <v>44676</v>
      </c>
      <c r="F382" s="5" t="s">
        <v>34</v>
      </c>
      <c r="G382" s="3" t="s">
        <v>21</v>
      </c>
      <c r="H382" s="3" t="s">
        <v>20</v>
      </c>
      <c r="I382" s="2"/>
      <c r="J382" s="41">
        <f>_xlfn.XLOOKUP($F382,'Update Bonus'!M:M,'Update Bonus'!N:N)</f>
        <v>840000</v>
      </c>
    </row>
    <row r="383" spans="2:10" ht="15" customHeight="1" x14ac:dyDescent="0.35">
      <c r="B383" s="3" t="s">
        <v>190</v>
      </c>
      <c r="C383" s="8">
        <v>2022</v>
      </c>
      <c r="D383" s="7" t="s">
        <v>180</v>
      </c>
      <c r="E383" s="6">
        <v>44676</v>
      </c>
      <c r="F383" s="5" t="s">
        <v>33</v>
      </c>
      <c r="G383" s="3" t="s">
        <v>24</v>
      </c>
      <c r="H383" s="3" t="s">
        <v>20</v>
      </c>
      <c r="I383" s="2"/>
      <c r="J383" s="1">
        <v>7000000</v>
      </c>
    </row>
    <row r="384" spans="2:10" ht="15" customHeight="1" x14ac:dyDescent="0.35">
      <c r="B384" s="3" t="s">
        <v>190</v>
      </c>
      <c r="C384" s="8">
        <v>2022</v>
      </c>
      <c r="D384" s="7" t="s">
        <v>180</v>
      </c>
      <c r="E384" s="6">
        <v>44676</v>
      </c>
      <c r="F384" s="5" t="s">
        <v>32</v>
      </c>
      <c r="G384" s="3" t="s">
        <v>21</v>
      </c>
      <c r="H384" s="3" t="s">
        <v>20</v>
      </c>
      <c r="I384" s="2"/>
      <c r="J384" s="41">
        <f>_xlfn.XLOOKUP($F384,'Update Bonus'!M:M,'Update Bonus'!N:N)</f>
        <v>1050000</v>
      </c>
    </row>
    <row r="385" spans="2:10" ht="15" customHeight="1" x14ac:dyDescent="0.35">
      <c r="B385" s="3" t="s">
        <v>190</v>
      </c>
      <c r="C385" s="8">
        <v>2022</v>
      </c>
      <c r="D385" s="7" t="s">
        <v>180</v>
      </c>
      <c r="E385" s="6">
        <v>44676</v>
      </c>
      <c r="F385" s="5" t="s">
        <v>31</v>
      </c>
      <c r="G385" s="3" t="s">
        <v>24</v>
      </c>
      <c r="H385" s="3" t="s">
        <v>20</v>
      </c>
      <c r="I385" s="2"/>
      <c r="J385" s="1">
        <v>7000000</v>
      </c>
    </row>
    <row r="386" spans="2:10" ht="15" customHeight="1" x14ac:dyDescent="0.35">
      <c r="B386" s="3" t="s">
        <v>190</v>
      </c>
      <c r="C386" s="8">
        <v>2022</v>
      </c>
      <c r="D386" s="7" t="s">
        <v>180</v>
      </c>
      <c r="E386" s="6">
        <v>44676</v>
      </c>
      <c r="F386" s="5" t="s">
        <v>30</v>
      </c>
      <c r="G386" s="3" t="s">
        <v>21</v>
      </c>
      <c r="H386" s="3" t="s">
        <v>20</v>
      </c>
      <c r="I386" s="2"/>
      <c r="J386" s="41">
        <f>_xlfn.XLOOKUP($F386,'Update Bonus'!M:M,'Update Bonus'!N:N)</f>
        <v>420000</v>
      </c>
    </row>
    <row r="387" spans="2:10" ht="15" customHeight="1" x14ac:dyDescent="0.35">
      <c r="B387" s="3" t="s">
        <v>190</v>
      </c>
      <c r="C387" s="8">
        <v>2022</v>
      </c>
      <c r="D387" s="7" t="s">
        <v>180</v>
      </c>
      <c r="E387" s="6">
        <v>44676</v>
      </c>
      <c r="F387" s="5" t="s">
        <v>29</v>
      </c>
      <c r="G387" s="3" t="s">
        <v>24</v>
      </c>
      <c r="H387" s="3" t="s">
        <v>20</v>
      </c>
      <c r="I387" s="2"/>
      <c r="J387" s="1">
        <v>5000000</v>
      </c>
    </row>
    <row r="388" spans="2:10" ht="15" customHeight="1" x14ac:dyDescent="0.35">
      <c r="B388" s="3" t="s">
        <v>190</v>
      </c>
      <c r="C388" s="8">
        <v>2022</v>
      </c>
      <c r="D388" s="7" t="s">
        <v>180</v>
      </c>
      <c r="E388" s="6">
        <v>44676</v>
      </c>
      <c r="F388" s="5" t="s">
        <v>28</v>
      </c>
      <c r="G388" s="3" t="s">
        <v>21</v>
      </c>
      <c r="H388" s="3" t="s">
        <v>20</v>
      </c>
      <c r="I388" s="2"/>
      <c r="J388" s="41">
        <f>_xlfn.XLOOKUP($F388,'Update Bonus'!M:M,'Update Bonus'!N:N)</f>
        <v>600000</v>
      </c>
    </row>
    <row r="389" spans="2:10" ht="15" customHeight="1" x14ac:dyDescent="0.35">
      <c r="B389" s="3" t="s">
        <v>190</v>
      </c>
      <c r="C389" s="8">
        <v>2022</v>
      </c>
      <c r="D389" s="7" t="s">
        <v>180</v>
      </c>
      <c r="E389" s="6">
        <v>44676</v>
      </c>
      <c r="F389" s="5" t="s">
        <v>27</v>
      </c>
      <c r="G389" s="3" t="s">
        <v>24</v>
      </c>
      <c r="H389" s="3" t="s">
        <v>20</v>
      </c>
      <c r="I389" s="2"/>
      <c r="J389" s="1">
        <v>5000000</v>
      </c>
    </row>
    <row r="390" spans="2:10" ht="15" customHeight="1" x14ac:dyDescent="0.35">
      <c r="B390" s="3" t="s">
        <v>190</v>
      </c>
      <c r="C390" s="8">
        <v>2022</v>
      </c>
      <c r="D390" s="7" t="s">
        <v>180</v>
      </c>
      <c r="E390" s="6">
        <v>44676</v>
      </c>
      <c r="F390" s="5" t="s">
        <v>26</v>
      </c>
      <c r="G390" s="3" t="s">
        <v>21</v>
      </c>
      <c r="H390" s="3" t="s">
        <v>20</v>
      </c>
      <c r="I390" s="2"/>
      <c r="J390" s="41">
        <f>_xlfn.XLOOKUP($F390,'Update Bonus'!M:M,'Update Bonus'!N:N)</f>
        <v>450000</v>
      </c>
    </row>
    <row r="391" spans="2:10" ht="15" customHeight="1" x14ac:dyDescent="0.35">
      <c r="B391" s="3" t="s">
        <v>190</v>
      </c>
      <c r="C391" s="8">
        <v>2022</v>
      </c>
      <c r="D391" s="7" t="s">
        <v>180</v>
      </c>
      <c r="E391" s="6">
        <v>44676</v>
      </c>
      <c r="F391" s="5" t="s">
        <v>25</v>
      </c>
      <c r="G391" s="3" t="s">
        <v>24</v>
      </c>
      <c r="H391" s="3" t="s">
        <v>20</v>
      </c>
      <c r="I391" s="2"/>
      <c r="J391" s="1">
        <v>5000000</v>
      </c>
    </row>
    <row r="392" spans="2:10" ht="15" customHeight="1" x14ac:dyDescent="0.35">
      <c r="B392" s="3" t="s">
        <v>190</v>
      </c>
      <c r="C392" s="8">
        <v>2022</v>
      </c>
      <c r="D392" s="7" t="s">
        <v>180</v>
      </c>
      <c r="E392" s="6">
        <v>44676</v>
      </c>
      <c r="F392" s="5" t="s">
        <v>22</v>
      </c>
      <c r="G392" s="3" t="s">
        <v>21</v>
      </c>
      <c r="H392" s="3" t="s">
        <v>20</v>
      </c>
      <c r="I392" s="2"/>
      <c r="J392" s="41">
        <f>_xlfn.XLOOKUP($F392,'Update Bonus'!M:M,'Update Bonus'!N:N)</f>
        <v>600000</v>
      </c>
    </row>
    <row r="393" spans="2:10" ht="15" customHeight="1" x14ac:dyDescent="0.35">
      <c r="B393" s="3" t="s">
        <v>190</v>
      </c>
      <c r="C393" s="8">
        <v>2022</v>
      </c>
      <c r="D393" s="7" t="s">
        <v>180</v>
      </c>
      <c r="E393" s="6">
        <v>44676</v>
      </c>
      <c r="F393" s="5" t="s">
        <v>189</v>
      </c>
      <c r="G393" s="3" t="s">
        <v>17</v>
      </c>
      <c r="H393" s="3" t="s">
        <v>14</v>
      </c>
      <c r="I393" s="2"/>
      <c r="J393" s="1">
        <v>6149706.25</v>
      </c>
    </row>
    <row r="394" spans="2:10" ht="15" customHeight="1" x14ac:dyDescent="0.35">
      <c r="B394" s="3" t="s">
        <v>188</v>
      </c>
      <c r="C394" s="8">
        <v>2022</v>
      </c>
      <c r="D394" s="7" t="s">
        <v>180</v>
      </c>
      <c r="E394" s="6">
        <v>44677</v>
      </c>
      <c r="F394" s="5" t="s">
        <v>187</v>
      </c>
      <c r="G394" s="3" t="s">
        <v>15</v>
      </c>
      <c r="H394" s="3" t="s">
        <v>14</v>
      </c>
      <c r="I394" s="2"/>
      <c r="J394" s="1">
        <v>25202000</v>
      </c>
    </row>
    <row r="395" spans="2:10" ht="15" customHeight="1" x14ac:dyDescent="0.35">
      <c r="B395" s="3" t="s">
        <v>186</v>
      </c>
      <c r="C395" s="8">
        <v>2022</v>
      </c>
      <c r="D395" s="7" t="s">
        <v>180</v>
      </c>
      <c r="E395" s="6">
        <v>44679</v>
      </c>
      <c r="F395" s="5" t="s">
        <v>13</v>
      </c>
      <c r="G395" s="3" t="s">
        <v>10</v>
      </c>
      <c r="H395" s="3" t="s">
        <v>9</v>
      </c>
      <c r="I395" s="2"/>
      <c r="J395" s="1">
        <v>224500</v>
      </c>
    </row>
    <row r="396" spans="2:10" ht="15" customHeight="1" x14ac:dyDescent="0.35">
      <c r="B396" s="3" t="s">
        <v>186</v>
      </c>
      <c r="C396" s="8">
        <v>2022</v>
      </c>
      <c r="D396" s="7" t="s">
        <v>180</v>
      </c>
      <c r="E396" s="6">
        <v>44679</v>
      </c>
      <c r="F396" s="5" t="s">
        <v>11</v>
      </c>
      <c r="G396" s="3" t="s">
        <v>10</v>
      </c>
      <c r="H396" s="3" t="s">
        <v>9</v>
      </c>
      <c r="I396" s="2"/>
      <c r="J396" s="1">
        <v>750000</v>
      </c>
    </row>
    <row r="397" spans="2:10" ht="15" customHeight="1" x14ac:dyDescent="0.35">
      <c r="B397" s="3" t="s">
        <v>185</v>
      </c>
      <c r="C397" s="8">
        <v>2022</v>
      </c>
      <c r="D397" s="7" t="s">
        <v>180</v>
      </c>
      <c r="E397" s="6">
        <v>44679</v>
      </c>
      <c r="F397" s="5" t="s">
        <v>184</v>
      </c>
      <c r="G397" s="3" t="s">
        <v>5</v>
      </c>
      <c r="H397" s="3" t="s">
        <v>230</v>
      </c>
      <c r="I397" s="2"/>
      <c r="J397" s="1">
        <v>15200000</v>
      </c>
    </row>
    <row r="398" spans="2:10" ht="15" customHeight="1" x14ac:dyDescent="0.35">
      <c r="B398" s="3" t="s">
        <v>181</v>
      </c>
      <c r="C398" s="8">
        <v>2022</v>
      </c>
      <c r="D398" s="7" t="s">
        <v>180</v>
      </c>
      <c r="E398" s="6">
        <v>44680</v>
      </c>
      <c r="F398" s="5" t="s">
        <v>183</v>
      </c>
      <c r="G398" s="3" t="s">
        <v>5</v>
      </c>
      <c r="H398" s="3" t="s">
        <v>230</v>
      </c>
      <c r="I398" s="2"/>
      <c r="J398" s="1">
        <v>2300000</v>
      </c>
    </row>
    <row r="399" spans="2:10" ht="15" customHeight="1" x14ac:dyDescent="0.35">
      <c r="B399" s="3" t="s">
        <v>182</v>
      </c>
      <c r="C399" s="8">
        <v>2022</v>
      </c>
      <c r="D399" s="7" t="s">
        <v>180</v>
      </c>
      <c r="E399" s="6">
        <v>44680</v>
      </c>
      <c r="F399" s="5" t="s">
        <v>1</v>
      </c>
      <c r="G399" s="4" t="s">
        <v>228</v>
      </c>
      <c r="H399" s="3" t="s">
        <v>0</v>
      </c>
      <c r="I399" s="2"/>
      <c r="J399" s="1">
        <v>30000</v>
      </c>
    </row>
    <row r="400" spans="2:10" ht="15" customHeight="1" x14ac:dyDescent="0.35">
      <c r="B400" s="3" t="s">
        <v>181</v>
      </c>
      <c r="C400" s="8">
        <v>2022</v>
      </c>
      <c r="D400" s="7" t="s">
        <v>180</v>
      </c>
      <c r="E400" s="6">
        <v>44680</v>
      </c>
      <c r="F400" s="5" t="s">
        <v>1</v>
      </c>
      <c r="G400" s="4" t="s">
        <v>225</v>
      </c>
      <c r="H400" s="3" t="s">
        <v>0</v>
      </c>
      <c r="I400" s="2"/>
      <c r="J400" s="1">
        <v>30000</v>
      </c>
    </row>
    <row r="401" spans="2:10" ht="15" customHeight="1" x14ac:dyDescent="0.35">
      <c r="B401" s="3" t="s">
        <v>179</v>
      </c>
      <c r="C401" s="8">
        <v>2022</v>
      </c>
      <c r="D401" s="7" t="s">
        <v>133</v>
      </c>
      <c r="E401" s="6">
        <v>44683</v>
      </c>
      <c r="F401" s="5" t="s">
        <v>90</v>
      </c>
      <c r="G401" s="3" t="s">
        <v>10</v>
      </c>
      <c r="H401" s="3" t="s">
        <v>9</v>
      </c>
      <c r="I401" s="2"/>
      <c r="J401" s="1">
        <v>17500000</v>
      </c>
    </row>
    <row r="402" spans="2:10" ht="15" customHeight="1" x14ac:dyDescent="0.35">
      <c r="B402" s="3" t="s">
        <v>179</v>
      </c>
      <c r="C402" s="8">
        <v>2022</v>
      </c>
      <c r="D402" s="7" t="s">
        <v>133</v>
      </c>
      <c r="E402" s="6">
        <v>44683</v>
      </c>
      <c r="F402" s="5" t="s">
        <v>178</v>
      </c>
      <c r="G402" s="3" t="s">
        <v>5</v>
      </c>
      <c r="H402" s="3" t="s">
        <v>230</v>
      </c>
      <c r="I402" s="2"/>
      <c r="J402" s="1">
        <v>76000000</v>
      </c>
    </row>
    <row r="403" spans="2:10" ht="15" customHeight="1" x14ac:dyDescent="0.35">
      <c r="B403" s="3" t="s">
        <v>179</v>
      </c>
      <c r="C403" s="8">
        <v>2022</v>
      </c>
      <c r="D403" s="7" t="s">
        <v>133</v>
      </c>
      <c r="E403" s="6">
        <v>44683</v>
      </c>
      <c r="F403" s="5" t="s">
        <v>178</v>
      </c>
      <c r="G403" s="3" t="s">
        <v>77</v>
      </c>
      <c r="H403" s="3" t="s">
        <v>230</v>
      </c>
      <c r="I403" s="2"/>
      <c r="J403" s="1">
        <v>-3800000</v>
      </c>
    </row>
    <row r="404" spans="2:10" ht="15" customHeight="1" x14ac:dyDescent="0.35">
      <c r="B404" s="3" t="s">
        <v>177</v>
      </c>
      <c r="C404" s="8">
        <v>2022</v>
      </c>
      <c r="D404" s="7" t="s">
        <v>133</v>
      </c>
      <c r="E404" s="6">
        <v>44684</v>
      </c>
      <c r="F404" s="5" t="s">
        <v>171</v>
      </c>
      <c r="G404" s="3" t="s">
        <v>95</v>
      </c>
      <c r="H404" s="3" t="s">
        <v>20</v>
      </c>
      <c r="I404" s="2"/>
      <c r="J404" s="1">
        <v>5000000</v>
      </c>
    </row>
    <row r="405" spans="2:10" ht="15" customHeight="1" x14ac:dyDescent="0.35">
      <c r="B405" s="3" t="s">
        <v>176</v>
      </c>
      <c r="C405" s="8">
        <v>2022</v>
      </c>
      <c r="D405" s="7" t="s">
        <v>133</v>
      </c>
      <c r="E405" s="6">
        <v>44685</v>
      </c>
      <c r="F405" s="5" t="s">
        <v>175</v>
      </c>
      <c r="G405" s="3" t="s">
        <v>5</v>
      </c>
      <c r="H405" s="3" t="s">
        <v>230</v>
      </c>
      <c r="I405" s="2"/>
      <c r="J405" s="1">
        <v>31500000</v>
      </c>
    </row>
    <row r="406" spans="2:10" ht="15" customHeight="1" x14ac:dyDescent="0.35">
      <c r="B406" s="3" t="s">
        <v>174</v>
      </c>
      <c r="C406" s="8">
        <v>2022</v>
      </c>
      <c r="D406" s="7" t="s">
        <v>133</v>
      </c>
      <c r="E406" s="6">
        <v>44686</v>
      </c>
      <c r="F406" s="5" t="s">
        <v>128</v>
      </c>
      <c r="G406" s="3" t="s">
        <v>10</v>
      </c>
      <c r="H406" s="3" t="s">
        <v>9</v>
      </c>
      <c r="I406" s="2"/>
      <c r="J406" s="1">
        <v>12550000</v>
      </c>
    </row>
    <row r="407" spans="2:10" ht="15" customHeight="1" x14ac:dyDescent="0.35">
      <c r="B407" s="3" t="s">
        <v>173</v>
      </c>
      <c r="C407" s="8">
        <v>2022</v>
      </c>
      <c r="D407" s="7" t="s">
        <v>133</v>
      </c>
      <c r="E407" s="6">
        <v>44687</v>
      </c>
      <c r="F407" s="5" t="s">
        <v>90</v>
      </c>
      <c r="G407" s="3" t="s">
        <v>10</v>
      </c>
      <c r="H407" s="3" t="s">
        <v>9</v>
      </c>
      <c r="I407" s="2"/>
      <c r="J407" s="1">
        <v>19005000</v>
      </c>
    </row>
    <row r="408" spans="2:10" ht="15" customHeight="1" x14ac:dyDescent="0.35">
      <c r="B408" s="3" t="s">
        <v>173</v>
      </c>
      <c r="C408" s="8">
        <v>2022</v>
      </c>
      <c r="D408" s="7" t="s">
        <v>133</v>
      </c>
      <c r="E408" s="6">
        <v>44687</v>
      </c>
      <c r="F408" s="5" t="s">
        <v>172</v>
      </c>
      <c r="G408" s="3" t="s">
        <v>5</v>
      </c>
      <c r="H408" s="3" t="s">
        <v>230</v>
      </c>
      <c r="I408" s="2"/>
      <c r="J408" s="1">
        <v>41000000</v>
      </c>
    </row>
    <row r="409" spans="2:10" ht="15" customHeight="1" x14ac:dyDescent="0.35">
      <c r="B409" s="3" t="s">
        <v>173</v>
      </c>
      <c r="C409" s="8">
        <v>2022</v>
      </c>
      <c r="D409" s="7" t="s">
        <v>133</v>
      </c>
      <c r="E409" s="6">
        <v>44687</v>
      </c>
      <c r="F409" s="5" t="s">
        <v>172</v>
      </c>
      <c r="G409" s="3" t="s">
        <v>77</v>
      </c>
      <c r="H409" s="3" t="s">
        <v>230</v>
      </c>
      <c r="I409" s="2"/>
      <c r="J409" s="1">
        <v>-3750000</v>
      </c>
    </row>
    <row r="410" spans="2:10" ht="15" customHeight="1" x14ac:dyDescent="0.35">
      <c r="B410" s="3" t="s">
        <v>170</v>
      </c>
      <c r="C410" s="8">
        <v>2022</v>
      </c>
      <c r="D410" s="7" t="s">
        <v>133</v>
      </c>
      <c r="E410" s="6">
        <v>44690</v>
      </c>
      <c r="F410" s="5" t="s">
        <v>171</v>
      </c>
      <c r="G410" s="3" t="s">
        <v>95</v>
      </c>
      <c r="H410" s="3" t="s">
        <v>20</v>
      </c>
      <c r="I410" s="2"/>
      <c r="J410" s="1">
        <v>6500000</v>
      </c>
    </row>
    <row r="411" spans="2:10" ht="15" customHeight="1" x14ac:dyDescent="0.35">
      <c r="B411" s="3" t="s">
        <v>170</v>
      </c>
      <c r="C411" s="8">
        <v>2022</v>
      </c>
      <c r="D411" s="7" t="s">
        <v>133</v>
      </c>
      <c r="E411" s="6">
        <v>44690</v>
      </c>
      <c r="F411" s="5" t="s">
        <v>169</v>
      </c>
      <c r="G411" s="3" t="s">
        <v>5</v>
      </c>
      <c r="H411" s="3" t="s">
        <v>230</v>
      </c>
      <c r="I411" s="2"/>
      <c r="J411" s="1">
        <v>17250000</v>
      </c>
    </row>
    <row r="412" spans="2:10" ht="15" customHeight="1" x14ac:dyDescent="0.35">
      <c r="B412" s="3" t="s">
        <v>168</v>
      </c>
      <c r="C412" s="8">
        <v>2022</v>
      </c>
      <c r="D412" s="7" t="s">
        <v>133</v>
      </c>
      <c r="E412" s="6">
        <v>44690</v>
      </c>
      <c r="F412" s="5" t="s">
        <v>121</v>
      </c>
      <c r="G412" s="3" t="s">
        <v>120</v>
      </c>
      <c r="H412" s="3" t="s">
        <v>20</v>
      </c>
      <c r="I412" s="2"/>
      <c r="J412" s="1">
        <v>4100000</v>
      </c>
    </row>
    <row r="413" spans="2:10" ht="15" customHeight="1" x14ac:dyDescent="0.35">
      <c r="B413" s="3" t="s">
        <v>166</v>
      </c>
      <c r="C413" s="8">
        <v>2022</v>
      </c>
      <c r="D413" s="7" t="s">
        <v>133</v>
      </c>
      <c r="E413" s="6">
        <v>44691</v>
      </c>
      <c r="F413" s="5" t="s">
        <v>118</v>
      </c>
      <c r="G413" s="3" t="s">
        <v>117</v>
      </c>
      <c r="H413" s="3" t="s">
        <v>20</v>
      </c>
      <c r="I413" s="2"/>
      <c r="J413" s="1">
        <v>3750000</v>
      </c>
    </row>
    <row r="414" spans="2:10" ht="15" customHeight="1" x14ac:dyDescent="0.35">
      <c r="B414" s="3" t="s">
        <v>165</v>
      </c>
      <c r="C414" s="8">
        <v>2022</v>
      </c>
      <c r="D414" s="7" t="s">
        <v>133</v>
      </c>
      <c r="E414" s="6">
        <v>44691</v>
      </c>
      <c r="F414" s="5" t="s">
        <v>116</v>
      </c>
      <c r="G414" s="3" t="s">
        <v>115</v>
      </c>
      <c r="H414" s="3" t="s">
        <v>20</v>
      </c>
      <c r="I414" s="2"/>
      <c r="J414" s="1">
        <v>31500000</v>
      </c>
    </row>
    <row r="415" spans="2:10" ht="15" customHeight="1" x14ac:dyDescent="0.35">
      <c r="B415" s="3" t="s">
        <v>165</v>
      </c>
      <c r="C415" s="8">
        <v>2022</v>
      </c>
      <c r="D415" s="7" t="s">
        <v>133</v>
      </c>
      <c r="E415" s="6">
        <v>44691</v>
      </c>
      <c r="F415" s="5" t="s">
        <v>167</v>
      </c>
      <c r="G415" s="3" t="s">
        <v>5</v>
      </c>
      <c r="H415" s="3" t="s">
        <v>230</v>
      </c>
      <c r="I415" s="2"/>
      <c r="J415" s="1">
        <v>7500000</v>
      </c>
    </row>
    <row r="416" spans="2:10" ht="15" customHeight="1" x14ac:dyDescent="0.35">
      <c r="B416" s="3" t="s">
        <v>166</v>
      </c>
      <c r="C416" s="8">
        <v>2022</v>
      </c>
      <c r="D416" s="7" t="s">
        <v>133</v>
      </c>
      <c r="E416" s="6">
        <v>44691</v>
      </c>
      <c r="F416" s="5" t="s">
        <v>111</v>
      </c>
      <c r="G416" s="3" t="s">
        <v>106</v>
      </c>
      <c r="H416" s="3" t="s">
        <v>20</v>
      </c>
      <c r="I416" s="2"/>
      <c r="J416" s="1">
        <v>1072000</v>
      </c>
    </row>
    <row r="417" spans="2:10" ht="15" customHeight="1" x14ac:dyDescent="0.35">
      <c r="B417" s="3" t="s">
        <v>165</v>
      </c>
      <c r="C417" s="8">
        <v>2022</v>
      </c>
      <c r="D417" s="7" t="s">
        <v>133</v>
      </c>
      <c r="E417" s="6">
        <v>44691</v>
      </c>
      <c r="F417" s="5" t="s">
        <v>110</v>
      </c>
      <c r="G417" s="3" t="s">
        <v>109</v>
      </c>
      <c r="H417" s="3" t="s">
        <v>20</v>
      </c>
      <c r="I417" s="2"/>
      <c r="J417" s="1">
        <v>920000</v>
      </c>
    </row>
    <row r="418" spans="2:10" ht="15" customHeight="1" x14ac:dyDescent="0.35">
      <c r="B418" s="3" t="s">
        <v>164</v>
      </c>
      <c r="C418" s="8">
        <v>2022</v>
      </c>
      <c r="D418" s="7" t="s">
        <v>133</v>
      </c>
      <c r="E418" s="6">
        <v>44692</v>
      </c>
      <c r="F418" s="5" t="s">
        <v>107</v>
      </c>
      <c r="G418" s="3" t="s">
        <v>106</v>
      </c>
      <c r="H418" s="3" t="s">
        <v>20</v>
      </c>
      <c r="I418" s="2"/>
      <c r="J418" s="1">
        <v>233500</v>
      </c>
    </row>
    <row r="419" spans="2:10" ht="15" customHeight="1" x14ac:dyDescent="0.35">
      <c r="B419" s="3" t="s">
        <v>163</v>
      </c>
      <c r="C419" s="8">
        <v>2022</v>
      </c>
      <c r="D419" s="7" t="s">
        <v>133</v>
      </c>
      <c r="E419" s="6">
        <v>44693</v>
      </c>
      <c r="F419" s="5" t="s">
        <v>162</v>
      </c>
      <c r="G419" s="3" t="s">
        <v>103</v>
      </c>
      <c r="H419" s="3" t="s">
        <v>20</v>
      </c>
      <c r="I419" s="2"/>
      <c r="J419" s="1">
        <v>4250000</v>
      </c>
    </row>
    <row r="420" spans="2:10" ht="15" customHeight="1" x14ac:dyDescent="0.35">
      <c r="B420" s="3" t="s">
        <v>161</v>
      </c>
      <c r="C420" s="8">
        <v>2022</v>
      </c>
      <c r="D420" s="7" t="s">
        <v>133</v>
      </c>
      <c r="E420" s="6">
        <v>44694</v>
      </c>
      <c r="F420" s="5" t="s">
        <v>160</v>
      </c>
      <c r="G420" s="3" t="s">
        <v>5</v>
      </c>
      <c r="H420" s="3" t="s">
        <v>230</v>
      </c>
      <c r="I420" s="2"/>
      <c r="J420" s="1">
        <v>41000000</v>
      </c>
    </row>
    <row r="421" spans="2:10" ht="15" customHeight="1" x14ac:dyDescent="0.35">
      <c r="B421" s="3" t="s">
        <v>159</v>
      </c>
      <c r="C421" s="8">
        <v>2022</v>
      </c>
      <c r="D421" s="7" t="s">
        <v>133</v>
      </c>
      <c r="E421" s="6">
        <v>44694</v>
      </c>
      <c r="F421" s="5" t="s">
        <v>13</v>
      </c>
      <c r="G421" s="3" t="s">
        <v>10</v>
      </c>
      <c r="H421" s="3" t="s">
        <v>9</v>
      </c>
      <c r="I421" s="2"/>
      <c r="J421" s="1">
        <v>780000</v>
      </c>
    </row>
    <row r="422" spans="2:10" ht="15" customHeight="1" x14ac:dyDescent="0.35">
      <c r="B422" s="3" t="s">
        <v>156</v>
      </c>
      <c r="C422" s="8">
        <v>2022</v>
      </c>
      <c r="D422" s="7" t="s">
        <v>133</v>
      </c>
      <c r="E422" s="6">
        <v>44698</v>
      </c>
      <c r="F422" s="5" t="s">
        <v>11</v>
      </c>
      <c r="G422" s="3" t="s">
        <v>10</v>
      </c>
      <c r="H422" s="3" t="s">
        <v>9</v>
      </c>
      <c r="I422" s="2"/>
      <c r="J422" s="1">
        <v>375000</v>
      </c>
    </row>
    <row r="423" spans="2:10" ht="15" customHeight="1" x14ac:dyDescent="0.35">
      <c r="B423" s="3" t="s">
        <v>156</v>
      </c>
      <c r="C423" s="8">
        <v>2022</v>
      </c>
      <c r="D423" s="7" t="s">
        <v>133</v>
      </c>
      <c r="E423" s="6">
        <v>44698</v>
      </c>
      <c r="F423" s="5" t="s">
        <v>158</v>
      </c>
      <c r="G423" s="3" t="s">
        <v>5</v>
      </c>
      <c r="H423" s="3" t="s">
        <v>230</v>
      </c>
      <c r="I423" s="2"/>
      <c r="J423" s="1">
        <v>11500000</v>
      </c>
    </row>
    <row r="424" spans="2:10" ht="15" customHeight="1" x14ac:dyDescent="0.35">
      <c r="B424" s="3" t="s">
        <v>156</v>
      </c>
      <c r="C424" s="8">
        <v>2022</v>
      </c>
      <c r="D424" s="7" t="s">
        <v>133</v>
      </c>
      <c r="E424" s="6">
        <v>44698</v>
      </c>
      <c r="F424" s="5" t="s">
        <v>157</v>
      </c>
      <c r="G424" s="3" t="s">
        <v>5</v>
      </c>
      <c r="H424" s="3" t="s">
        <v>230</v>
      </c>
      <c r="I424" s="2"/>
      <c r="J424" s="1">
        <v>42000000</v>
      </c>
    </row>
    <row r="425" spans="2:10" ht="15" customHeight="1" x14ac:dyDescent="0.35">
      <c r="B425" s="3" t="s">
        <v>156</v>
      </c>
      <c r="C425" s="8">
        <v>2022</v>
      </c>
      <c r="D425" s="7" t="s">
        <v>133</v>
      </c>
      <c r="E425" s="6">
        <v>44698</v>
      </c>
      <c r="F425" s="5" t="s">
        <v>155</v>
      </c>
      <c r="G425" s="3" t="s">
        <v>95</v>
      </c>
      <c r="H425" s="3" t="s">
        <v>20</v>
      </c>
      <c r="I425" s="2"/>
      <c r="J425" s="1">
        <v>5000000</v>
      </c>
    </row>
    <row r="426" spans="2:10" ht="15" customHeight="1" x14ac:dyDescent="0.35">
      <c r="B426" s="3" t="s">
        <v>154</v>
      </c>
      <c r="C426" s="8">
        <v>2022</v>
      </c>
      <c r="D426" s="7" t="s">
        <v>133</v>
      </c>
      <c r="E426" s="6">
        <v>44699</v>
      </c>
      <c r="F426" s="5" t="s">
        <v>153</v>
      </c>
      <c r="G426" s="3" t="s">
        <v>5</v>
      </c>
      <c r="H426" s="3" t="s">
        <v>230</v>
      </c>
      <c r="I426" s="2"/>
      <c r="J426" s="1">
        <v>3250000</v>
      </c>
    </row>
    <row r="427" spans="2:10" ht="15" customHeight="1" x14ac:dyDescent="0.35">
      <c r="B427" s="3" t="s">
        <v>152</v>
      </c>
      <c r="C427" s="8">
        <v>2022</v>
      </c>
      <c r="D427" s="7" t="s">
        <v>133</v>
      </c>
      <c r="E427" s="6">
        <v>44699</v>
      </c>
      <c r="F427" s="5" t="s">
        <v>92</v>
      </c>
      <c r="G427" s="3" t="s">
        <v>10</v>
      </c>
      <c r="H427" s="3" t="s">
        <v>9</v>
      </c>
      <c r="I427" s="2"/>
      <c r="J427" s="1">
        <v>17500000</v>
      </c>
    </row>
    <row r="428" spans="2:10" ht="15" customHeight="1" x14ac:dyDescent="0.35">
      <c r="B428" s="3" t="s">
        <v>152</v>
      </c>
      <c r="C428" s="8">
        <v>2022</v>
      </c>
      <c r="D428" s="7" t="s">
        <v>133</v>
      </c>
      <c r="E428" s="6">
        <v>44699</v>
      </c>
      <c r="F428" s="5" t="s">
        <v>90</v>
      </c>
      <c r="G428" s="3" t="s">
        <v>10</v>
      </c>
      <c r="H428" s="3" t="s">
        <v>9</v>
      </c>
      <c r="I428" s="2"/>
      <c r="J428" s="1">
        <v>14750000</v>
      </c>
    </row>
    <row r="429" spans="2:10" ht="15" customHeight="1" x14ac:dyDescent="0.35">
      <c r="B429" s="3" t="s">
        <v>149</v>
      </c>
      <c r="C429" s="8">
        <v>2022</v>
      </c>
      <c r="D429" s="7" t="s">
        <v>133</v>
      </c>
      <c r="E429" s="6">
        <v>44700</v>
      </c>
      <c r="F429" s="5" t="s">
        <v>151</v>
      </c>
      <c r="G429" s="3" t="s">
        <v>5</v>
      </c>
      <c r="H429" s="3" t="s">
        <v>230</v>
      </c>
      <c r="I429" s="2"/>
      <c r="J429" s="1">
        <v>8500000</v>
      </c>
    </row>
    <row r="430" spans="2:10" ht="15" customHeight="1" x14ac:dyDescent="0.35">
      <c r="B430" s="3" t="s">
        <v>149</v>
      </c>
      <c r="C430" s="8">
        <v>2022</v>
      </c>
      <c r="D430" s="7" t="s">
        <v>133</v>
      </c>
      <c r="E430" s="6">
        <v>44700</v>
      </c>
      <c r="F430" s="5" t="s">
        <v>150</v>
      </c>
      <c r="G430" s="3" t="s">
        <v>5</v>
      </c>
      <c r="H430" s="3" t="s">
        <v>230</v>
      </c>
      <c r="I430" s="2"/>
      <c r="J430" s="1">
        <v>11200000</v>
      </c>
    </row>
    <row r="431" spans="2:10" ht="15" customHeight="1" x14ac:dyDescent="0.35">
      <c r="B431" s="3" t="s">
        <v>149</v>
      </c>
      <c r="C431" s="8">
        <v>2022</v>
      </c>
      <c r="D431" s="7" t="s">
        <v>133</v>
      </c>
      <c r="E431" s="6">
        <v>44700</v>
      </c>
      <c r="F431" s="5" t="s">
        <v>86</v>
      </c>
      <c r="G431" s="3" t="s">
        <v>85</v>
      </c>
      <c r="H431" s="3" t="s">
        <v>20</v>
      </c>
      <c r="I431" s="2"/>
      <c r="J431" s="1">
        <v>7500000</v>
      </c>
    </row>
    <row r="432" spans="2:10" ht="15" customHeight="1" x14ac:dyDescent="0.35">
      <c r="B432" s="3" t="s">
        <v>149</v>
      </c>
      <c r="C432" s="8">
        <v>2022</v>
      </c>
      <c r="D432" s="7" t="s">
        <v>133</v>
      </c>
      <c r="E432" s="6">
        <v>44700</v>
      </c>
      <c r="F432" s="5" t="s">
        <v>147</v>
      </c>
      <c r="G432" s="3" t="s">
        <v>5</v>
      </c>
      <c r="H432" s="3" t="s">
        <v>230</v>
      </c>
      <c r="I432" s="2"/>
      <c r="J432" s="1">
        <v>27750000</v>
      </c>
    </row>
    <row r="433" spans="2:10" ht="15" customHeight="1" x14ac:dyDescent="0.35">
      <c r="B433" s="3" t="s">
        <v>148</v>
      </c>
      <c r="C433" s="8">
        <v>2022</v>
      </c>
      <c r="D433" s="7" t="s">
        <v>133</v>
      </c>
      <c r="E433" s="6">
        <v>44701</v>
      </c>
      <c r="F433" s="5" t="s">
        <v>147</v>
      </c>
      <c r="G433" s="3" t="s">
        <v>77</v>
      </c>
      <c r="H433" s="3" t="s">
        <v>230</v>
      </c>
      <c r="I433" s="2"/>
      <c r="J433" s="1">
        <v>-4387500</v>
      </c>
    </row>
    <row r="434" spans="2:10" ht="15" customHeight="1" x14ac:dyDescent="0.35">
      <c r="B434" s="3" t="s">
        <v>146</v>
      </c>
      <c r="C434" s="8">
        <v>2022</v>
      </c>
      <c r="D434" s="7" t="s">
        <v>133</v>
      </c>
      <c r="E434" s="6">
        <v>44704</v>
      </c>
      <c r="F434" s="5" t="s">
        <v>145</v>
      </c>
      <c r="G434" s="3" t="s">
        <v>5</v>
      </c>
      <c r="H434" s="3" t="s">
        <v>230</v>
      </c>
      <c r="I434" s="2"/>
      <c r="J434" s="1">
        <v>30150000</v>
      </c>
    </row>
    <row r="435" spans="2:10" ht="15" customHeight="1" x14ac:dyDescent="0.35">
      <c r="B435" s="3" t="s">
        <v>146</v>
      </c>
      <c r="C435" s="8">
        <v>2022</v>
      </c>
      <c r="D435" s="7" t="s">
        <v>133</v>
      </c>
      <c r="E435" s="6">
        <v>44704</v>
      </c>
      <c r="F435" s="5" t="s">
        <v>145</v>
      </c>
      <c r="G435" s="3" t="s">
        <v>77</v>
      </c>
      <c r="H435" s="3" t="s">
        <v>230</v>
      </c>
      <c r="I435" s="2"/>
      <c r="J435" s="1">
        <v>-1507500</v>
      </c>
    </row>
    <row r="436" spans="2:10" ht="15" customHeight="1" x14ac:dyDescent="0.35">
      <c r="B436" s="3" t="s">
        <v>144</v>
      </c>
      <c r="C436" s="8">
        <v>2022</v>
      </c>
      <c r="D436" s="7" t="s">
        <v>133</v>
      </c>
      <c r="E436" s="6">
        <v>44704</v>
      </c>
      <c r="F436" s="5" t="s">
        <v>13</v>
      </c>
      <c r="G436" s="3" t="s">
        <v>10</v>
      </c>
      <c r="H436" s="3" t="s">
        <v>9</v>
      </c>
      <c r="I436" s="2"/>
      <c r="J436" s="1">
        <v>780000</v>
      </c>
    </row>
    <row r="437" spans="2:10" ht="15" customHeight="1" x14ac:dyDescent="0.35">
      <c r="B437" s="3" t="s">
        <v>144</v>
      </c>
      <c r="C437" s="8">
        <v>2022</v>
      </c>
      <c r="D437" s="7" t="s">
        <v>133</v>
      </c>
      <c r="E437" s="6">
        <v>44704</v>
      </c>
      <c r="F437" s="5" t="s">
        <v>11</v>
      </c>
      <c r="G437" s="3" t="s">
        <v>10</v>
      </c>
      <c r="H437" s="3" t="s">
        <v>9</v>
      </c>
      <c r="I437" s="2"/>
      <c r="J437" s="1">
        <v>375000</v>
      </c>
    </row>
    <row r="438" spans="2:10" ht="15" customHeight="1" x14ac:dyDescent="0.35">
      <c r="B438" s="3" t="s">
        <v>143</v>
      </c>
      <c r="C438" s="8">
        <v>2022</v>
      </c>
      <c r="D438" s="7" t="s">
        <v>133</v>
      </c>
      <c r="E438" s="6">
        <v>44705</v>
      </c>
      <c r="F438" s="5" t="s">
        <v>8</v>
      </c>
      <c r="G438" s="3" t="s">
        <v>5</v>
      </c>
      <c r="H438" s="3" t="s">
        <v>230</v>
      </c>
      <c r="I438" s="2"/>
      <c r="J438" s="1">
        <v>53250000</v>
      </c>
    </row>
    <row r="439" spans="2:10" ht="15" customHeight="1" x14ac:dyDescent="0.35">
      <c r="B439" s="3" t="s">
        <v>143</v>
      </c>
      <c r="C439" s="8">
        <v>2022</v>
      </c>
      <c r="D439" s="7" t="s">
        <v>133</v>
      </c>
      <c r="E439" s="6">
        <v>44705</v>
      </c>
      <c r="F439" s="5" t="s">
        <v>8</v>
      </c>
      <c r="G439" s="3" t="s">
        <v>77</v>
      </c>
      <c r="H439" s="3" t="s">
        <v>230</v>
      </c>
      <c r="I439" s="2"/>
      <c r="J439" s="1">
        <v>-2662500</v>
      </c>
    </row>
    <row r="440" spans="2:10" ht="15" customHeight="1" x14ac:dyDescent="0.35">
      <c r="B440" s="3" t="s">
        <v>142</v>
      </c>
      <c r="C440" s="8">
        <v>2022</v>
      </c>
      <c r="D440" s="7" t="s">
        <v>133</v>
      </c>
      <c r="E440" s="6">
        <v>44706</v>
      </c>
      <c r="F440" s="5" t="s">
        <v>6</v>
      </c>
      <c r="G440" s="3" t="s">
        <v>5</v>
      </c>
      <c r="H440" s="3" t="s">
        <v>230</v>
      </c>
      <c r="I440" s="2"/>
      <c r="J440" s="1">
        <v>9425000</v>
      </c>
    </row>
    <row r="441" spans="2:10" ht="15" customHeight="1" x14ac:dyDescent="0.35">
      <c r="B441" s="3" t="s">
        <v>142</v>
      </c>
      <c r="C441" s="8">
        <v>2022</v>
      </c>
      <c r="D441" s="7" t="s">
        <v>133</v>
      </c>
      <c r="E441" s="6">
        <v>44706</v>
      </c>
      <c r="F441" s="5" t="s">
        <v>75</v>
      </c>
      <c r="G441" s="3" t="s">
        <v>24</v>
      </c>
      <c r="H441" s="3" t="s">
        <v>20</v>
      </c>
      <c r="I441" s="2"/>
      <c r="J441" s="1">
        <v>15000000</v>
      </c>
    </row>
    <row r="442" spans="2:10" ht="15" customHeight="1" x14ac:dyDescent="0.35">
      <c r="B442" s="3" t="s">
        <v>142</v>
      </c>
      <c r="C442" s="8">
        <v>2022</v>
      </c>
      <c r="D442" s="7" t="s">
        <v>133</v>
      </c>
      <c r="E442" s="6">
        <v>44706</v>
      </c>
      <c r="F442" s="5" t="s">
        <v>74</v>
      </c>
      <c r="G442" s="3" t="s">
        <v>21</v>
      </c>
      <c r="H442" s="3" t="s">
        <v>20</v>
      </c>
      <c r="I442" s="2"/>
      <c r="J442" s="41">
        <f>_xlfn.XLOOKUP($F442,'Update Bonus'!M:M,'Update Bonus'!N:N)</f>
        <v>2250000</v>
      </c>
    </row>
    <row r="443" spans="2:10" ht="15" customHeight="1" x14ac:dyDescent="0.35">
      <c r="B443" s="3" t="s">
        <v>142</v>
      </c>
      <c r="C443" s="8">
        <v>2022</v>
      </c>
      <c r="D443" s="7" t="s">
        <v>133</v>
      </c>
      <c r="E443" s="6">
        <v>44706</v>
      </c>
      <c r="F443" s="5" t="s">
        <v>73</v>
      </c>
      <c r="G443" s="3" t="s">
        <v>24</v>
      </c>
      <c r="H443" s="3" t="s">
        <v>20</v>
      </c>
      <c r="I443" s="2"/>
      <c r="J443" s="1">
        <v>15000000</v>
      </c>
    </row>
    <row r="444" spans="2:10" ht="15" customHeight="1" x14ac:dyDescent="0.35">
      <c r="B444" s="3" t="s">
        <v>142</v>
      </c>
      <c r="C444" s="8">
        <v>2022</v>
      </c>
      <c r="D444" s="7" t="s">
        <v>133</v>
      </c>
      <c r="E444" s="6">
        <v>44706</v>
      </c>
      <c r="F444" s="5" t="s">
        <v>72</v>
      </c>
      <c r="G444" s="3" t="s">
        <v>21</v>
      </c>
      <c r="H444" s="3" t="s">
        <v>20</v>
      </c>
      <c r="I444" s="2"/>
      <c r="J444" s="41">
        <f>_xlfn.XLOOKUP($F444,'Update Bonus'!M:M,'Update Bonus'!N:N)</f>
        <v>2250000</v>
      </c>
    </row>
    <row r="445" spans="2:10" ht="15" customHeight="1" x14ac:dyDescent="0.35">
      <c r="B445" s="3" t="s">
        <v>142</v>
      </c>
      <c r="C445" s="8">
        <v>2022</v>
      </c>
      <c r="D445" s="7" t="s">
        <v>133</v>
      </c>
      <c r="E445" s="6">
        <v>44706</v>
      </c>
      <c r="F445" s="5" t="s">
        <v>71</v>
      </c>
      <c r="G445" s="3" t="s">
        <v>24</v>
      </c>
      <c r="H445" s="3" t="s">
        <v>20</v>
      </c>
      <c r="I445" s="2"/>
      <c r="J445" s="1">
        <v>15000000</v>
      </c>
    </row>
    <row r="446" spans="2:10" ht="15" customHeight="1" x14ac:dyDescent="0.35">
      <c r="B446" s="3" t="s">
        <v>142</v>
      </c>
      <c r="C446" s="8">
        <v>2022</v>
      </c>
      <c r="D446" s="7" t="s">
        <v>133</v>
      </c>
      <c r="E446" s="6">
        <v>44706</v>
      </c>
      <c r="F446" s="5" t="s">
        <v>70</v>
      </c>
      <c r="G446" s="3" t="s">
        <v>21</v>
      </c>
      <c r="H446" s="3" t="s">
        <v>20</v>
      </c>
      <c r="I446" s="2"/>
      <c r="J446" s="41">
        <f>_xlfn.XLOOKUP($F446,'Update Bonus'!M:M,'Update Bonus'!N:N)</f>
        <v>1800000</v>
      </c>
    </row>
    <row r="447" spans="2:10" ht="15" customHeight="1" x14ac:dyDescent="0.35">
      <c r="B447" s="3" t="s">
        <v>142</v>
      </c>
      <c r="C447" s="8">
        <v>2022</v>
      </c>
      <c r="D447" s="7" t="s">
        <v>133</v>
      </c>
      <c r="E447" s="6">
        <v>44706</v>
      </c>
      <c r="F447" s="5" t="s">
        <v>69</v>
      </c>
      <c r="G447" s="3" t="s">
        <v>24</v>
      </c>
      <c r="H447" s="3" t="s">
        <v>20</v>
      </c>
      <c r="I447" s="2"/>
      <c r="J447" s="1">
        <v>12000000</v>
      </c>
    </row>
    <row r="448" spans="2:10" ht="15" customHeight="1" x14ac:dyDescent="0.35">
      <c r="B448" s="3" t="s">
        <v>142</v>
      </c>
      <c r="C448" s="8">
        <v>2022</v>
      </c>
      <c r="D448" s="7" t="s">
        <v>133</v>
      </c>
      <c r="E448" s="6">
        <v>44706</v>
      </c>
      <c r="F448" s="5" t="s">
        <v>68</v>
      </c>
      <c r="G448" s="3" t="s">
        <v>21</v>
      </c>
      <c r="H448" s="3" t="s">
        <v>20</v>
      </c>
      <c r="I448" s="2"/>
      <c r="J448" s="41">
        <f>_xlfn.XLOOKUP($F448,'Update Bonus'!M:M,'Update Bonus'!N:N)</f>
        <v>1800000</v>
      </c>
    </row>
    <row r="449" spans="2:10" ht="15" customHeight="1" x14ac:dyDescent="0.35">
      <c r="B449" s="3" t="s">
        <v>142</v>
      </c>
      <c r="C449" s="8">
        <v>2022</v>
      </c>
      <c r="D449" s="7" t="s">
        <v>133</v>
      </c>
      <c r="E449" s="6">
        <v>44706</v>
      </c>
      <c r="F449" s="5" t="s">
        <v>67</v>
      </c>
      <c r="G449" s="3" t="s">
        <v>24</v>
      </c>
      <c r="H449" s="3" t="s">
        <v>20</v>
      </c>
      <c r="I449" s="2"/>
      <c r="J449" s="1">
        <v>10000000</v>
      </c>
    </row>
    <row r="450" spans="2:10" ht="15" customHeight="1" x14ac:dyDescent="0.35">
      <c r="B450" s="3" t="s">
        <v>142</v>
      </c>
      <c r="C450" s="8">
        <v>2022</v>
      </c>
      <c r="D450" s="7" t="s">
        <v>133</v>
      </c>
      <c r="E450" s="6">
        <v>44706</v>
      </c>
      <c r="F450" s="5" t="s">
        <v>66</v>
      </c>
      <c r="G450" s="3" t="s">
        <v>21</v>
      </c>
      <c r="H450" s="3" t="s">
        <v>20</v>
      </c>
      <c r="I450" s="2"/>
      <c r="J450" s="41">
        <f>_xlfn.XLOOKUP($F450,'Update Bonus'!M:M,'Update Bonus'!N:N)</f>
        <v>300000</v>
      </c>
    </row>
    <row r="451" spans="2:10" ht="15" customHeight="1" x14ac:dyDescent="0.35">
      <c r="B451" s="3" t="s">
        <v>142</v>
      </c>
      <c r="C451" s="8">
        <v>2022</v>
      </c>
      <c r="D451" s="7" t="s">
        <v>133</v>
      </c>
      <c r="E451" s="6">
        <v>44706</v>
      </c>
      <c r="F451" s="5" t="s">
        <v>65</v>
      </c>
      <c r="G451" s="3" t="s">
        <v>24</v>
      </c>
      <c r="H451" s="3" t="s">
        <v>20</v>
      </c>
      <c r="I451" s="2"/>
      <c r="J451" s="1">
        <v>10000000</v>
      </c>
    </row>
    <row r="452" spans="2:10" ht="15" customHeight="1" x14ac:dyDescent="0.35">
      <c r="B452" s="3" t="s">
        <v>142</v>
      </c>
      <c r="C452" s="8">
        <v>2022</v>
      </c>
      <c r="D452" s="7" t="s">
        <v>133</v>
      </c>
      <c r="E452" s="6">
        <v>44706</v>
      </c>
      <c r="F452" s="5" t="s">
        <v>64</v>
      </c>
      <c r="G452" s="3" t="s">
        <v>21</v>
      </c>
      <c r="H452" s="3" t="s">
        <v>20</v>
      </c>
      <c r="I452" s="2"/>
      <c r="J452" s="41">
        <f>_xlfn.XLOOKUP($F452,'Update Bonus'!M:M,'Update Bonus'!N:N)</f>
        <v>1200000</v>
      </c>
    </row>
    <row r="453" spans="2:10" ht="15" customHeight="1" x14ac:dyDescent="0.35">
      <c r="B453" s="3" t="s">
        <v>142</v>
      </c>
      <c r="C453" s="8">
        <v>2022</v>
      </c>
      <c r="D453" s="7" t="s">
        <v>133</v>
      </c>
      <c r="E453" s="6">
        <v>44706</v>
      </c>
      <c r="F453" s="5" t="s">
        <v>63</v>
      </c>
      <c r="G453" s="3" t="s">
        <v>24</v>
      </c>
      <c r="H453" s="3" t="s">
        <v>20</v>
      </c>
      <c r="I453" s="2"/>
      <c r="J453" s="1">
        <v>12000000</v>
      </c>
    </row>
    <row r="454" spans="2:10" ht="15" customHeight="1" x14ac:dyDescent="0.35">
      <c r="B454" s="3" t="s">
        <v>142</v>
      </c>
      <c r="C454" s="8">
        <v>2022</v>
      </c>
      <c r="D454" s="7" t="s">
        <v>133</v>
      </c>
      <c r="E454" s="6">
        <v>44706</v>
      </c>
      <c r="F454" s="5" t="s">
        <v>62</v>
      </c>
      <c r="G454" s="3" t="s">
        <v>21</v>
      </c>
      <c r="H454" s="3" t="s">
        <v>20</v>
      </c>
      <c r="I454" s="2"/>
      <c r="J454" s="41">
        <f>_xlfn.XLOOKUP($F454,'Update Bonus'!M:M,'Update Bonus'!N:N)</f>
        <v>1080000</v>
      </c>
    </row>
    <row r="455" spans="2:10" ht="15" customHeight="1" x14ac:dyDescent="0.35">
      <c r="B455" s="3" t="s">
        <v>142</v>
      </c>
      <c r="C455" s="8">
        <v>2022</v>
      </c>
      <c r="D455" s="7" t="s">
        <v>133</v>
      </c>
      <c r="E455" s="6">
        <v>44706</v>
      </c>
      <c r="F455" s="5" t="s">
        <v>61</v>
      </c>
      <c r="G455" s="3" t="s">
        <v>24</v>
      </c>
      <c r="H455" s="3" t="s">
        <v>20</v>
      </c>
      <c r="I455" s="2"/>
      <c r="J455" s="1">
        <v>10000000</v>
      </c>
    </row>
    <row r="456" spans="2:10" ht="15" customHeight="1" x14ac:dyDescent="0.35">
      <c r="B456" s="3" t="s">
        <v>142</v>
      </c>
      <c r="C456" s="8">
        <v>2022</v>
      </c>
      <c r="D456" s="7" t="s">
        <v>133</v>
      </c>
      <c r="E456" s="6">
        <v>44706</v>
      </c>
      <c r="F456" s="5" t="s">
        <v>60</v>
      </c>
      <c r="G456" s="3" t="s">
        <v>21</v>
      </c>
      <c r="H456" s="3" t="s">
        <v>20</v>
      </c>
      <c r="I456" s="2"/>
      <c r="J456" s="41">
        <f>_xlfn.XLOOKUP($F456,'Update Bonus'!M:M,'Update Bonus'!N:N)</f>
        <v>1200000</v>
      </c>
    </row>
    <row r="457" spans="2:10" ht="15" customHeight="1" x14ac:dyDescent="0.35">
      <c r="B457" s="3" t="s">
        <v>142</v>
      </c>
      <c r="C457" s="8">
        <v>2022</v>
      </c>
      <c r="D457" s="7" t="s">
        <v>133</v>
      </c>
      <c r="E457" s="6">
        <v>44706</v>
      </c>
      <c r="F457" s="5" t="s">
        <v>59</v>
      </c>
      <c r="G457" s="3" t="s">
        <v>24</v>
      </c>
      <c r="H457" s="3" t="s">
        <v>20</v>
      </c>
      <c r="I457" s="2"/>
      <c r="J457" s="1">
        <v>10000000</v>
      </c>
    </row>
    <row r="458" spans="2:10" ht="15" customHeight="1" x14ac:dyDescent="0.35">
      <c r="B458" s="3" t="s">
        <v>142</v>
      </c>
      <c r="C458" s="8">
        <v>2022</v>
      </c>
      <c r="D458" s="7" t="s">
        <v>133</v>
      </c>
      <c r="E458" s="6">
        <v>44706</v>
      </c>
      <c r="F458" s="5" t="s">
        <v>58</v>
      </c>
      <c r="G458" s="3" t="s">
        <v>21</v>
      </c>
      <c r="H458" s="3" t="s">
        <v>20</v>
      </c>
      <c r="I458" s="2"/>
      <c r="J458" s="41">
        <f>_xlfn.XLOOKUP($F458,'Update Bonus'!M:M,'Update Bonus'!N:N)</f>
        <v>1200000</v>
      </c>
    </row>
    <row r="459" spans="2:10" ht="15" customHeight="1" x14ac:dyDescent="0.35">
      <c r="B459" s="3" t="s">
        <v>142</v>
      </c>
      <c r="C459" s="8">
        <v>2022</v>
      </c>
      <c r="D459" s="7" t="s">
        <v>133</v>
      </c>
      <c r="E459" s="6">
        <v>44706</v>
      </c>
      <c r="F459" s="5" t="s">
        <v>57</v>
      </c>
      <c r="G459" s="3" t="s">
        <v>24</v>
      </c>
      <c r="H459" s="3" t="s">
        <v>20</v>
      </c>
      <c r="I459" s="2"/>
      <c r="J459" s="1">
        <v>10000000</v>
      </c>
    </row>
    <row r="460" spans="2:10" ht="15" customHeight="1" x14ac:dyDescent="0.35">
      <c r="B460" s="3" t="s">
        <v>142</v>
      </c>
      <c r="C460" s="8">
        <v>2022</v>
      </c>
      <c r="D460" s="7" t="s">
        <v>133</v>
      </c>
      <c r="E460" s="6">
        <v>44706</v>
      </c>
      <c r="F460" s="5" t="s">
        <v>56</v>
      </c>
      <c r="G460" s="3" t="s">
        <v>21</v>
      </c>
      <c r="H460" s="3" t="s">
        <v>20</v>
      </c>
      <c r="I460" s="2"/>
      <c r="J460" s="41">
        <f>_xlfn.XLOOKUP($F460,'Update Bonus'!M:M,'Update Bonus'!N:N)</f>
        <v>900000</v>
      </c>
    </row>
    <row r="461" spans="2:10" ht="15" customHeight="1" x14ac:dyDescent="0.35">
      <c r="B461" s="3" t="s">
        <v>142</v>
      </c>
      <c r="C461" s="8">
        <v>2022</v>
      </c>
      <c r="D461" s="7" t="s">
        <v>133</v>
      </c>
      <c r="E461" s="6">
        <v>44706</v>
      </c>
      <c r="F461" s="5" t="s">
        <v>55</v>
      </c>
      <c r="G461" s="3" t="s">
        <v>24</v>
      </c>
      <c r="H461" s="3" t="s">
        <v>20</v>
      </c>
      <c r="I461" s="2"/>
      <c r="J461" s="1">
        <v>12000000</v>
      </c>
    </row>
    <row r="462" spans="2:10" ht="15" customHeight="1" x14ac:dyDescent="0.35">
      <c r="B462" s="3" t="s">
        <v>142</v>
      </c>
      <c r="C462" s="8">
        <v>2022</v>
      </c>
      <c r="D462" s="7" t="s">
        <v>133</v>
      </c>
      <c r="E462" s="6">
        <v>44706</v>
      </c>
      <c r="F462" s="5" t="s">
        <v>54</v>
      </c>
      <c r="G462" s="3" t="s">
        <v>21</v>
      </c>
      <c r="H462" s="3" t="s">
        <v>20</v>
      </c>
      <c r="I462" s="2"/>
      <c r="J462" s="41">
        <f>_xlfn.XLOOKUP($F462,'Update Bonus'!M:M,'Update Bonus'!N:N)</f>
        <v>1800000</v>
      </c>
    </row>
    <row r="463" spans="2:10" ht="15" customHeight="1" x14ac:dyDescent="0.35">
      <c r="B463" s="3" t="s">
        <v>142</v>
      </c>
      <c r="C463" s="8">
        <v>2022</v>
      </c>
      <c r="D463" s="7" t="s">
        <v>133</v>
      </c>
      <c r="E463" s="6">
        <v>44706</v>
      </c>
      <c r="F463" s="5" t="s">
        <v>53</v>
      </c>
      <c r="G463" s="3" t="s">
        <v>24</v>
      </c>
      <c r="H463" s="3" t="s">
        <v>20</v>
      </c>
      <c r="I463" s="2"/>
      <c r="J463" s="1">
        <v>10000000</v>
      </c>
    </row>
    <row r="464" spans="2:10" ht="15" customHeight="1" x14ac:dyDescent="0.35">
      <c r="B464" s="3" t="s">
        <v>142</v>
      </c>
      <c r="C464" s="8">
        <v>2022</v>
      </c>
      <c r="D464" s="7" t="s">
        <v>133</v>
      </c>
      <c r="E464" s="6">
        <v>44706</v>
      </c>
      <c r="F464" s="5" t="s">
        <v>52</v>
      </c>
      <c r="G464" s="3" t="s">
        <v>21</v>
      </c>
      <c r="H464" s="3" t="s">
        <v>20</v>
      </c>
      <c r="I464" s="2"/>
      <c r="J464" s="41">
        <f>_xlfn.XLOOKUP($F464,'Update Bonus'!M:M,'Update Bonus'!N:N)</f>
        <v>900000</v>
      </c>
    </row>
    <row r="465" spans="2:10" ht="15" customHeight="1" x14ac:dyDescent="0.35">
      <c r="B465" s="3" t="s">
        <v>142</v>
      </c>
      <c r="C465" s="8">
        <v>2022</v>
      </c>
      <c r="D465" s="7" t="s">
        <v>133</v>
      </c>
      <c r="E465" s="6">
        <v>44706</v>
      </c>
      <c r="F465" s="5" t="s">
        <v>51</v>
      </c>
      <c r="G465" s="3" t="s">
        <v>24</v>
      </c>
      <c r="H465" s="3" t="s">
        <v>20</v>
      </c>
      <c r="I465" s="2"/>
      <c r="J465" s="1">
        <v>10000000</v>
      </c>
    </row>
    <row r="466" spans="2:10" ht="15" customHeight="1" x14ac:dyDescent="0.35">
      <c r="B466" s="3" t="s">
        <v>142</v>
      </c>
      <c r="C466" s="8">
        <v>2022</v>
      </c>
      <c r="D466" s="7" t="s">
        <v>133</v>
      </c>
      <c r="E466" s="6">
        <v>44706</v>
      </c>
      <c r="F466" s="5" t="s">
        <v>50</v>
      </c>
      <c r="G466" s="3" t="s">
        <v>21</v>
      </c>
      <c r="H466" s="3" t="s">
        <v>20</v>
      </c>
      <c r="I466" s="2"/>
      <c r="J466" s="41">
        <f>_xlfn.XLOOKUP($F466,'Update Bonus'!M:M,'Update Bonus'!N:N)</f>
        <v>300000</v>
      </c>
    </row>
    <row r="467" spans="2:10" ht="15" customHeight="1" x14ac:dyDescent="0.35">
      <c r="B467" s="3" t="s">
        <v>142</v>
      </c>
      <c r="C467" s="8">
        <v>2022</v>
      </c>
      <c r="D467" s="7" t="s">
        <v>133</v>
      </c>
      <c r="E467" s="6">
        <v>44706</v>
      </c>
      <c r="F467" s="5" t="s">
        <v>49</v>
      </c>
      <c r="G467" s="3" t="s">
        <v>24</v>
      </c>
      <c r="H467" s="3" t="s">
        <v>20</v>
      </c>
      <c r="I467" s="2"/>
      <c r="J467" s="1">
        <v>7000000</v>
      </c>
    </row>
    <row r="468" spans="2:10" ht="15" customHeight="1" x14ac:dyDescent="0.35">
      <c r="B468" s="3" t="s">
        <v>142</v>
      </c>
      <c r="C468" s="8">
        <v>2022</v>
      </c>
      <c r="D468" s="7" t="s">
        <v>133</v>
      </c>
      <c r="E468" s="6">
        <v>44706</v>
      </c>
      <c r="F468" s="5" t="s">
        <v>48</v>
      </c>
      <c r="G468" s="3" t="s">
        <v>21</v>
      </c>
      <c r="H468" s="3" t="s">
        <v>20</v>
      </c>
      <c r="I468" s="2"/>
      <c r="J468" s="41">
        <f>_xlfn.XLOOKUP($F468,'Update Bonus'!M:M,'Update Bonus'!N:N)</f>
        <v>630000</v>
      </c>
    </row>
    <row r="469" spans="2:10" ht="15" customHeight="1" x14ac:dyDescent="0.35">
      <c r="B469" s="3" t="s">
        <v>142</v>
      </c>
      <c r="C469" s="8">
        <v>2022</v>
      </c>
      <c r="D469" s="7" t="s">
        <v>133</v>
      </c>
      <c r="E469" s="6">
        <v>44706</v>
      </c>
      <c r="F469" s="5" t="s">
        <v>47</v>
      </c>
      <c r="G469" s="3" t="s">
        <v>24</v>
      </c>
      <c r="H469" s="3" t="s">
        <v>20</v>
      </c>
      <c r="I469" s="2"/>
      <c r="J469" s="1">
        <v>7000000</v>
      </c>
    </row>
    <row r="470" spans="2:10" ht="15" customHeight="1" x14ac:dyDescent="0.35">
      <c r="B470" s="3" t="s">
        <v>142</v>
      </c>
      <c r="C470" s="8">
        <v>2022</v>
      </c>
      <c r="D470" s="7" t="s">
        <v>133</v>
      </c>
      <c r="E470" s="6">
        <v>44706</v>
      </c>
      <c r="F470" s="5" t="s">
        <v>46</v>
      </c>
      <c r="G470" s="3" t="s">
        <v>21</v>
      </c>
      <c r="H470" s="3" t="s">
        <v>20</v>
      </c>
      <c r="I470" s="2"/>
      <c r="J470" s="41">
        <f>_xlfn.XLOOKUP($F470,'Update Bonus'!M:M,'Update Bonus'!N:N)</f>
        <v>840000</v>
      </c>
    </row>
    <row r="471" spans="2:10" ht="15" customHeight="1" x14ac:dyDescent="0.35">
      <c r="B471" s="3" t="s">
        <v>142</v>
      </c>
      <c r="C471" s="8">
        <v>2022</v>
      </c>
      <c r="D471" s="7" t="s">
        <v>133</v>
      </c>
      <c r="E471" s="6">
        <v>44706</v>
      </c>
      <c r="F471" s="5" t="s">
        <v>45</v>
      </c>
      <c r="G471" s="3" t="s">
        <v>24</v>
      </c>
      <c r="H471" s="3" t="s">
        <v>20</v>
      </c>
      <c r="I471" s="2"/>
      <c r="J471" s="1">
        <v>7000000</v>
      </c>
    </row>
    <row r="472" spans="2:10" ht="15" customHeight="1" x14ac:dyDescent="0.35">
      <c r="B472" s="3" t="s">
        <v>142</v>
      </c>
      <c r="C472" s="8">
        <v>2022</v>
      </c>
      <c r="D472" s="7" t="s">
        <v>133</v>
      </c>
      <c r="E472" s="6">
        <v>44706</v>
      </c>
      <c r="F472" s="5" t="s">
        <v>44</v>
      </c>
      <c r="G472" s="3" t="s">
        <v>21</v>
      </c>
      <c r="H472" s="3" t="s">
        <v>20</v>
      </c>
      <c r="I472" s="2"/>
      <c r="J472" s="41">
        <f>_xlfn.XLOOKUP($F472,'Update Bonus'!M:M,'Update Bonus'!N:N)</f>
        <v>630000</v>
      </c>
    </row>
    <row r="473" spans="2:10" ht="15" customHeight="1" x14ac:dyDescent="0.35">
      <c r="B473" s="3" t="s">
        <v>142</v>
      </c>
      <c r="C473" s="8">
        <v>2022</v>
      </c>
      <c r="D473" s="7" t="s">
        <v>133</v>
      </c>
      <c r="E473" s="6">
        <v>44706</v>
      </c>
      <c r="F473" s="5" t="s">
        <v>43</v>
      </c>
      <c r="G473" s="3" t="s">
        <v>24</v>
      </c>
      <c r="H473" s="3" t="s">
        <v>20</v>
      </c>
      <c r="I473" s="2"/>
      <c r="J473" s="1">
        <v>7000000</v>
      </c>
    </row>
    <row r="474" spans="2:10" ht="15" customHeight="1" x14ac:dyDescent="0.35">
      <c r="B474" s="3" t="s">
        <v>142</v>
      </c>
      <c r="C474" s="8">
        <v>2022</v>
      </c>
      <c r="D474" s="7" t="s">
        <v>133</v>
      </c>
      <c r="E474" s="6">
        <v>44706</v>
      </c>
      <c r="F474" s="5" t="s">
        <v>42</v>
      </c>
      <c r="G474" s="3" t="s">
        <v>21</v>
      </c>
      <c r="H474" s="3" t="s">
        <v>20</v>
      </c>
      <c r="I474" s="2"/>
      <c r="J474" s="41">
        <f>_xlfn.XLOOKUP($F474,'Update Bonus'!M:M,'Update Bonus'!N:N)</f>
        <v>630000</v>
      </c>
    </row>
    <row r="475" spans="2:10" ht="15" customHeight="1" x14ac:dyDescent="0.35">
      <c r="B475" s="3" t="s">
        <v>142</v>
      </c>
      <c r="C475" s="8">
        <v>2022</v>
      </c>
      <c r="D475" s="7" t="s">
        <v>133</v>
      </c>
      <c r="E475" s="6">
        <v>44706</v>
      </c>
      <c r="F475" s="5" t="s">
        <v>41</v>
      </c>
      <c r="G475" s="3" t="s">
        <v>24</v>
      </c>
      <c r="H475" s="3" t="s">
        <v>20</v>
      </c>
      <c r="I475" s="2"/>
      <c r="J475" s="1">
        <v>7000000</v>
      </c>
    </row>
    <row r="476" spans="2:10" ht="15" customHeight="1" x14ac:dyDescent="0.35">
      <c r="B476" s="3" t="s">
        <v>142</v>
      </c>
      <c r="C476" s="8">
        <v>2022</v>
      </c>
      <c r="D476" s="7" t="s">
        <v>133</v>
      </c>
      <c r="E476" s="6">
        <v>44706</v>
      </c>
      <c r="F476" s="5" t="s">
        <v>40</v>
      </c>
      <c r="G476" s="3" t="s">
        <v>21</v>
      </c>
      <c r="H476" s="3" t="s">
        <v>20</v>
      </c>
      <c r="I476" s="2"/>
      <c r="J476" s="41">
        <f>_xlfn.XLOOKUP($F476,'Update Bonus'!M:M,'Update Bonus'!N:N)</f>
        <v>420000</v>
      </c>
    </row>
    <row r="477" spans="2:10" ht="15" customHeight="1" x14ac:dyDescent="0.35">
      <c r="B477" s="3" t="s">
        <v>142</v>
      </c>
      <c r="C477" s="8">
        <v>2022</v>
      </c>
      <c r="D477" s="7" t="s">
        <v>133</v>
      </c>
      <c r="E477" s="6">
        <v>44706</v>
      </c>
      <c r="F477" s="5" t="s">
        <v>39</v>
      </c>
      <c r="G477" s="3" t="s">
        <v>24</v>
      </c>
      <c r="H477" s="3" t="s">
        <v>20</v>
      </c>
      <c r="I477" s="2"/>
      <c r="J477" s="1">
        <v>7000000</v>
      </c>
    </row>
    <row r="478" spans="2:10" ht="15" customHeight="1" x14ac:dyDescent="0.35">
      <c r="B478" s="3" t="s">
        <v>142</v>
      </c>
      <c r="C478" s="8">
        <v>2022</v>
      </c>
      <c r="D478" s="7" t="s">
        <v>133</v>
      </c>
      <c r="E478" s="6">
        <v>44706</v>
      </c>
      <c r="F478" s="5" t="s">
        <v>38</v>
      </c>
      <c r="G478" s="3" t="s">
        <v>21</v>
      </c>
      <c r="H478" s="3" t="s">
        <v>20</v>
      </c>
      <c r="I478" s="2"/>
      <c r="J478" s="41">
        <f>_xlfn.XLOOKUP($F478,'Update Bonus'!M:M,'Update Bonus'!N:N)</f>
        <v>420000</v>
      </c>
    </row>
    <row r="479" spans="2:10" ht="15" customHeight="1" x14ac:dyDescent="0.35">
      <c r="B479" s="3" t="s">
        <v>142</v>
      </c>
      <c r="C479" s="8">
        <v>2022</v>
      </c>
      <c r="D479" s="7" t="s">
        <v>133</v>
      </c>
      <c r="E479" s="6">
        <v>44706</v>
      </c>
      <c r="F479" s="5" t="s">
        <v>37</v>
      </c>
      <c r="G479" s="3" t="s">
        <v>24</v>
      </c>
      <c r="H479" s="3" t="s">
        <v>20</v>
      </c>
      <c r="I479" s="2"/>
      <c r="J479" s="1">
        <v>7000000</v>
      </c>
    </row>
    <row r="480" spans="2:10" ht="15" customHeight="1" x14ac:dyDescent="0.35">
      <c r="B480" s="3" t="s">
        <v>142</v>
      </c>
      <c r="C480" s="8">
        <v>2022</v>
      </c>
      <c r="D480" s="7" t="s">
        <v>133</v>
      </c>
      <c r="E480" s="6">
        <v>44706</v>
      </c>
      <c r="F480" s="5" t="s">
        <v>36</v>
      </c>
      <c r="G480" s="3" t="s">
        <v>21</v>
      </c>
      <c r="H480" s="3" t="s">
        <v>20</v>
      </c>
      <c r="I480" s="2"/>
      <c r="J480" s="41">
        <f>_xlfn.XLOOKUP($F480,'Update Bonus'!M:M,'Update Bonus'!N:N)</f>
        <v>630000</v>
      </c>
    </row>
    <row r="481" spans="2:10" ht="15" customHeight="1" x14ac:dyDescent="0.35">
      <c r="B481" s="3" t="s">
        <v>142</v>
      </c>
      <c r="C481" s="8">
        <v>2022</v>
      </c>
      <c r="D481" s="7" t="s">
        <v>133</v>
      </c>
      <c r="E481" s="6">
        <v>44706</v>
      </c>
      <c r="F481" s="5" t="s">
        <v>35</v>
      </c>
      <c r="G481" s="3" t="s">
        <v>24</v>
      </c>
      <c r="H481" s="3" t="s">
        <v>20</v>
      </c>
      <c r="I481" s="2"/>
      <c r="J481" s="1">
        <v>7000000</v>
      </c>
    </row>
    <row r="482" spans="2:10" ht="15" customHeight="1" x14ac:dyDescent="0.35">
      <c r="B482" s="3" t="s">
        <v>142</v>
      </c>
      <c r="C482" s="8">
        <v>2022</v>
      </c>
      <c r="D482" s="7" t="s">
        <v>133</v>
      </c>
      <c r="E482" s="6">
        <v>44706</v>
      </c>
      <c r="F482" s="5" t="s">
        <v>34</v>
      </c>
      <c r="G482" s="3" t="s">
        <v>21</v>
      </c>
      <c r="H482" s="3" t="s">
        <v>20</v>
      </c>
      <c r="I482" s="2"/>
      <c r="J482" s="41">
        <f>_xlfn.XLOOKUP($F482,'Update Bonus'!M:M,'Update Bonus'!N:N)</f>
        <v>840000</v>
      </c>
    </row>
    <row r="483" spans="2:10" ht="15" customHeight="1" x14ac:dyDescent="0.35">
      <c r="B483" s="3" t="s">
        <v>142</v>
      </c>
      <c r="C483" s="8">
        <v>2022</v>
      </c>
      <c r="D483" s="7" t="s">
        <v>133</v>
      </c>
      <c r="E483" s="6">
        <v>44706</v>
      </c>
      <c r="F483" s="5" t="s">
        <v>33</v>
      </c>
      <c r="G483" s="3" t="s">
        <v>24</v>
      </c>
      <c r="H483" s="3" t="s">
        <v>20</v>
      </c>
      <c r="I483" s="2"/>
      <c r="J483" s="1">
        <v>7000000</v>
      </c>
    </row>
    <row r="484" spans="2:10" ht="15" customHeight="1" x14ac:dyDescent="0.35">
      <c r="B484" s="3" t="s">
        <v>142</v>
      </c>
      <c r="C484" s="8">
        <v>2022</v>
      </c>
      <c r="D484" s="7" t="s">
        <v>133</v>
      </c>
      <c r="E484" s="6">
        <v>44706</v>
      </c>
      <c r="F484" s="5" t="s">
        <v>32</v>
      </c>
      <c r="G484" s="3" t="s">
        <v>21</v>
      </c>
      <c r="H484" s="3" t="s">
        <v>20</v>
      </c>
      <c r="I484" s="2"/>
      <c r="J484" s="41">
        <f>_xlfn.XLOOKUP($F484,'Update Bonus'!M:M,'Update Bonus'!N:N)</f>
        <v>1050000</v>
      </c>
    </row>
    <row r="485" spans="2:10" ht="15" customHeight="1" x14ac:dyDescent="0.35">
      <c r="B485" s="3" t="s">
        <v>142</v>
      </c>
      <c r="C485" s="8">
        <v>2022</v>
      </c>
      <c r="D485" s="7" t="s">
        <v>133</v>
      </c>
      <c r="E485" s="6">
        <v>44706</v>
      </c>
      <c r="F485" s="5" t="s">
        <v>31</v>
      </c>
      <c r="G485" s="3" t="s">
        <v>24</v>
      </c>
      <c r="H485" s="3" t="s">
        <v>20</v>
      </c>
      <c r="I485" s="2"/>
      <c r="J485" s="1">
        <v>7000000</v>
      </c>
    </row>
    <row r="486" spans="2:10" ht="15" customHeight="1" x14ac:dyDescent="0.35">
      <c r="B486" s="3" t="s">
        <v>142</v>
      </c>
      <c r="C486" s="8">
        <v>2022</v>
      </c>
      <c r="D486" s="7" t="s">
        <v>133</v>
      </c>
      <c r="E486" s="6">
        <v>44706</v>
      </c>
      <c r="F486" s="5" t="s">
        <v>30</v>
      </c>
      <c r="G486" s="3" t="s">
        <v>21</v>
      </c>
      <c r="H486" s="3" t="s">
        <v>20</v>
      </c>
      <c r="I486" s="2"/>
      <c r="J486" s="41">
        <f>_xlfn.XLOOKUP($F486,'Update Bonus'!M:M,'Update Bonus'!N:N)</f>
        <v>420000</v>
      </c>
    </row>
    <row r="487" spans="2:10" ht="15" customHeight="1" x14ac:dyDescent="0.35">
      <c r="B487" s="3" t="s">
        <v>142</v>
      </c>
      <c r="C487" s="8">
        <v>2022</v>
      </c>
      <c r="D487" s="7" t="s">
        <v>133</v>
      </c>
      <c r="E487" s="6">
        <v>44706</v>
      </c>
      <c r="F487" s="5" t="s">
        <v>29</v>
      </c>
      <c r="G487" s="3" t="s">
        <v>24</v>
      </c>
      <c r="H487" s="3" t="s">
        <v>20</v>
      </c>
      <c r="I487" s="2"/>
      <c r="J487" s="1">
        <v>5000000</v>
      </c>
    </row>
    <row r="488" spans="2:10" ht="15" customHeight="1" x14ac:dyDescent="0.35">
      <c r="B488" s="3" t="s">
        <v>142</v>
      </c>
      <c r="C488" s="8">
        <v>2022</v>
      </c>
      <c r="D488" s="7" t="s">
        <v>133</v>
      </c>
      <c r="E488" s="6">
        <v>44706</v>
      </c>
      <c r="F488" s="5" t="s">
        <v>28</v>
      </c>
      <c r="G488" s="3" t="s">
        <v>21</v>
      </c>
      <c r="H488" s="3" t="s">
        <v>20</v>
      </c>
      <c r="I488" s="2"/>
      <c r="J488" s="41">
        <f>_xlfn.XLOOKUP($F488,'Update Bonus'!M:M,'Update Bonus'!N:N)</f>
        <v>600000</v>
      </c>
    </row>
    <row r="489" spans="2:10" ht="15" customHeight="1" x14ac:dyDescent="0.35">
      <c r="B489" s="3" t="s">
        <v>142</v>
      </c>
      <c r="C489" s="8">
        <v>2022</v>
      </c>
      <c r="D489" s="7" t="s">
        <v>133</v>
      </c>
      <c r="E489" s="6">
        <v>44706</v>
      </c>
      <c r="F489" s="5" t="s">
        <v>27</v>
      </c>
      <c r="G489" s="3" t="s">
        <v>24</v>
      </c>
      <c r="H489" s="3" t="s">
        <v>20</v>
      </c>
      <c r="I489" s="2"/>
      <c r="J489" s="1">
        <v>5000000</v>
      </c>
    </row>
    <row r="490" spans="2:10" ht="15" customHeight="1" x14ac:dyDescent="0.35">
      <c r="B490" s="3" t="s">
        <v>142</v>
      </c>
      <c r="C490" s="8">
        <v>2022</v>
      </c>
      <c r="D490" s="7" t="s">
        <v>133</v>
      </c>
      <c r="E490" s="6">
        <v>44706</v>
      </c>
      <c r="F490" s="5" t="s">
        <v>26</v>
      </c>
      <c r="G490" s="3" t="s">
        <v>21</v>
      </c>
      <c r="H490" s="3" t="s">
        <v>20</v>
      </c>
      <c r="I490" s="2"/>
      <c r="J490" s="41">
        <f>_xlfn.XLOOKUP($F490,'Update Bonus'!M:M,'Update Bonus'!N:N)</f>
        <v>450000</v>
      </c>
    </row>
    <row r="491" spans="2:10" ht="15" customHeight="1" x14ac:dyDescent="0.35">
      <c r="B491" s="3" t="s">
        <v>142</v>
      </c>
      <c r="C491" s="8">
        <v>2022</v>
      </c>
      <c r="D491" s="7" t="s">
        <v>133</v>
      </c>
      <c r="E491" s="6">
        <v>44706</v>
      </c>
      <c r="F491" s="5" t="s">
        <v>25</v>
      </c>
      <c r="G491" s="3" t="s">
        <v>24</v>
      </c>
      <c r="H491" s="3" t="s">
        <v>20</v>
      </c>
      <c r="I491" s="2"/>
      <c r="J491" s="1">
        <v>5000000</v>
      </c>
    </row>
    <row r="492" spans="2:10" ht="15" customHeight="1" x14ac:dyDescent="0.35">
      <c r="B492" s="3" t="s">
        <v>142</v>
      </c>
      <c r="C492" s="8">
        <v>2022</v>
      </c>
      <c r="D492" s="7" t="s">
        <v>133</v>
      </c>
      <c r="E492" s="6">
        <v>44706</v>
      </c>
      <c r="F492" s="5" t="s">
        <v>22</v>
      </c>
      <c r="G492" s="3" t="s">
        <v>21</v>
      </c>
      <c r="H492" s="3" t="s">
        <v>20</v>
      </c>
      <c r="I492" s="2"/>
      <c r="J492" s="41">
        <f>_xlfn.XLOOKUP($F492,'Update Bonus'!M:M,'Update Bonus'!N:N)</f>
        <v>600000</v>
      </c>
    </row>
    <row r="493" spans="2:10" ht="15" customHeight="1" x14ac:dyDescent="0.35">
      <c r="B493" s="3" t="s">
        <v>141</v>
      </c>
      <c r="C493" s="8">
        <v>2022</v>
      </c>
      <c r="D493" s="7" t="s">
        <v>133</v>
      </c>
      <c r="E493" s="6">
        <v>44707</v>
      </c>
      <c r="F493" s="5" t="s">
        <v>140</v>
      </c>
      <c r="G493" s="3" t="s">
        <v>17</v>
      </c>
      <c r="H493" s="3" t="s">
        <v>14</v>
      </c>
      <c r="I493" s="2"/>
      <c r="J493" s="1">
        <v>6149706.25</v>
      </c>
    </row>
    <row r="494" spans="2:10" ht="15" customHeight="1" x14ac:dyDescent="0.35">
      <c r="B494" s="3" t="s">
        <v>139</v>
      </c>
      <c r="C494" s="8">
        <v>2022</v>
      </c>
      <c r="D494" s="7" t="s">
        <v>133</v>
      </c>
      <c r="E494" s="6">
        <v>44708</v>
      </c>
      <c r="F494" s="5" t="s">
        <v>138</v>
      </c>
      <c r="G494" s="3" t="s">
        <v>15</v>
      </c>
      <c r="H494" s="3" t="s">
        <v>14</v>
      </c>
      <c r="I494" s="2"/>
      <c r="J494" s="1">
        <v>25202000</v>
      </c>
    </row>
    <row r="495" spans="2:10" ht="15" customHeight="1" x14ac:dyDescent="0.35">
      <c r="B495" s="3" t="s">
        <v>137</v>
      </c>
      <c r="C495" s="8">
        <v>2022</v>
      </c>
      <c r="D495" s="7" t="s">
        <v>133</v>
      </c>
      <c r="E495" s="6">
        <v>44710</v>
      </c>
      <c r="F495" s="5" t="s">
        <v>13</v>
      </c>
      <c r="G495" s="3" t="s">
        <v>10</v>
      </c>
      <c r="H495" s="3" t="s">
        <v>9</v>
      </c>
      <c r="I495" s="2"/>
      <c r="J495" s="1">
        <v>224500</v>
      </c>
    </row>
    <row r="496" spans="2:10" ht="15" customHeight="1" x14ac:dyDescent="0.35">
      <c r="B496" s="3" t="s">
        <v>137</v>
      </c>
      <c r="C496" s="8">
        <v>2022</v>
      </c>
      <c r="D496" s="7" t="s">
        <v>133</v>
      </c>
      <c r="E496" s="6">
        <v>44710</v>
      </c>
      <c r="F496" s="5" t="s">
        <v>11</v>
      </c>
      <c r="G496" s="3" t="s">
        <v>10</v>
      </c>
      <c r="H496" s="3" t="s">
        <v>9</v>
      </c>
      <c r="I496" s="2"/>
      <c r="J496" s="1">
        <v>750000</v>
      </c>
    </row>
    <row r="497" spans="2:10" ht="15" customHeight="1" x14ac:dyDescent="0.35">
      <c r="B497" s="3" t="s">
        <v>136</v>
      </c>
      <c r="C497" s="8">
        <v>2022</v>
      </c>
      <c r="D497" s="7" t="s">
        <v>133</v>
      </c>
      <c r="E497" s="6">
        <v>44710</v>
      </c>
      <c r="F497" s="5" t="s">
        <v>8</v>
      </c>
      <c r="G497" s="3" t="s">
        <v>5</v>
      </c>
      <c r="H497" s="3" t="s">
        <v>230</v>
      </c>
      <c r="I497" s="2"/>
      <c r="J497" s="1">
        <v>37250000</v>
      </c>
    </row>
    <row r="498" spans="2:10" ht="15" customHeight="1" x14ac:dyDescent="0.35">
      <c r="B498" s="3" t="s">
        <v>134</v>
      </c>
      <c r="C498" s="8">
        <v>2022</v>
      </c>
      <c r="D498" s="7" t="s">
        <v>133</v>
      </c>
      <c r="E498" s="6">
        <v>44712</v>
      </c>
      <c r="F498" s="5" t="s">
        <v>6</v>
      </c>
      <c r="G498" s="3" t="s">
        <v>5</v>
      </c>
      <c r="H498" s="3" t="s">
        <v>230</v>
      </c>
      <c r="I498" s="2"/>
      <c r="J498" s="1">
        <v>68750000</v>
      </c>
    </row>
    <row r="499" spans="2:10" ht="15" customHeight="1" x14ac:dyDescent="0.35">
      <c r="B499" s="3" t="s">
        <v>135</v>
      </c>
      <c r="C499" s="8">
        <v>2022</v>
      </c>
      <c r="D499" s="7" t="s">
        <v>133</v>
      </c>
      <c r="E499" s="6">
        <v>44712</v>
      </c>
      <c r="F499" s="5" t="s">
        <v>1</v>
      </c>
      <c r="G499" s="4" t="s">
        <v>228</v>
      </c>
      <c r="H499" s="3" t="s">
        <v>0</v>
      </c>
      <c r="I499" s="2"/>
      <c r="J499" s="1">
        <v>30000</v>
      </c>
    </row>
    <row r="500" spans="2:10" ht="15" customHeight="1" x14ac:dyDescent="0.35">
      <c r="B500" s="3" t="s">
        <v>134</v>
      </c>
      <c r="C500" s="8">
        <v>2022</v>
      </c>
      <c r="D500" s="7" t="s">
        <v>133</v>
      </c>
      <c r="E500" s="6">
        <v>44712</v>
      </c>
      <c r="F500" s="5" t="s">
        <v>1</v>
      </c>
      <c r="G500" s="4" t="s">
        <v>225</v>
      </c>
      <c r="H500" s="3" t="s">
        <v>0</v>
      </c>
      <c r="I500" s="2"/>
      <c r="J500" s="1">
        <v>30000</v>
      </c>
    </row>
    <row r="501" spans="2:10" ht="15" customHeight="1" x14ac:dyDescent="0.35">
      <c r="B501" s="3" t="s">
        <v>132</v>
      </c>
      <c r="C501" s="8">
        <v>2022</v>
      </c>
      <c r="D501" s="7" t="s">
        <v>2</v>
      </c>
      <c r="E501" s="6">
        <v>44713</v>
      </c>
      <c r="F501" s="5" t="s">
        <v>90</v>
      </c>
      <c r="G501" s="3" t="s">
        <v>10</v>
      </c>
      <c r="H501" s="3" t="s">
        <v>9</v>
      </c>
      <c r="I501" s="2"/>
      <c r="J501" s="1">
        <v>17500000</v>
      </c>
    </row>
    <row r="502" spans="2:10" ht="15" customHeight="1" x14ac:dyDescent="0.35">
      <c r="B502" s="3" t="s">
        <v>132</v>
      </c>
      <c r="C502" s="8">
        <v>2022</v>
      </c>
      <c r="D502" s="7" t="s">
        <v>2</v>
      </c>
      <c r="E502" s="6">
        <v>44713</v>
      </c>
      <c r="F502" s="5" t="s">
        <v>131</v>
      </c>
      <c r="G502" s="3" t="s">
        <v>5</v>
      </c>
      <c r="H502" s="3" t="s">
        <v>230</v>
      </c>
      <c r="I502" s="2"/>
      <c r="J502" s="1">
        <v>85150750</v>
      </c>
    </row>
    <row r="503" spans="2:10" ht="15" customHeight="1" x14ac:dyDescent="0.35">
      <c r="B503" s="3" t="s">
        <v>132</v>
      </c>
      <c r="C503" s="8">
        <v>2022</v>
      </c>
      <c r="D503" s="7" t="s">
        <v>2</v>
      </c>
      <c r="E503" s="6">
        <v>44713</v>
      </c>
      <c r="F503" s="5" t="s">
        <v>131</v>
      </c>
      <c r="G503" s="3" t="s">
        <v>77</v>
      </c>
      <c r="H503" s="3" t="s">
        <v>230</v>
      </c>
      <c r="I503" s="2"/>
      <c r="J503" s="1">
        <v>-4257537.5</v>
      </c>
    </row>
    <row r="504" spans="2:10" ht="15" customHeight="1" x14ac:dyDescent="0.35">
      <c r="B504" s="3" t="s">
        <v>129</v>
      </c>
      <c r="C504" s="8">
        <v>2022</v>
      </c>
      <c r="D504" s="7" t="s">
        <v>2</v>
      </c>
      <c r="E504" s="6">
        <v>44714</v>
      </c>
      <c r="F504" s="5" t="s">
        <v>125</v>
      </c>
      <c r="G504" s="3" t="s">
        <v>95</v>
      </c>
      <c r="H504" s="3" t="s">
        <v>20</v>
      </c>
      <c r="I504" s="2"/>
      <c r="J504" s="1">
        <v>5000000</v>
      </c>
    </row>
    <row r="505" spans="2:10" ht="15" customHeight="1" x14ac:dyDescent="0.35">
      <c r="B505" s="3" t="s">
        <v>129</v>
      </c>
      <c r="C505" s="8">
        <v>2022</v>
      </c>
      <c r="D505" s="7" t="s">
        <v>2</v>
      </c>
      <c r="E505" s="6">
        <v>44714</v>
      </c>
      <c r="F505" s="5" t="s">
        <v>130</v>
      </c>
      <c r="G505" s="3" t="s">
        <v>5</v>
      </c>
      <c r="H505" s="3" t="s">
        <v>230</v>
      </c>
      <c r="I505" s="2"/>
      <c r="J505" s="1">
        <v>18500000</v>
      </c>
    </row>
    <row r="506" spans="2:10" ht="15" customHeight="1" x14ac:dyDescent="0.35">
      <c r="B506" s="3" t="s">
        <v>129</v>
      </c>
      <c r="C506" s="8">
        <v>2022</v>
      </c>
      <c r="D506" s="7" t="s">
        <v>2</v>
      </c>
      <c r="E506" s="6">
        <v>44714</v>
      </c>
      <c r="F506" s="5" t="s">
        <v>128</v>
      </c>
      <c r="G506" s="3" t="s">
        <v>10</v>
      </c>
      <c r="H506" s="3" t="s">
        <v>9</v>
      </c>
      <c r="I506" s="2"/>
      <c r="J506" s="1">
        <v>4500000</v>
      </c>
    </row>
    <row r="507" spans="2:10" ht="15" customHeight="1" x14ac:dyDescent="0.35">
      <c r="B507" s="3" t="s">
        <v>126</v>
      </c>
      <c r="C507" s="8">
        <v>2022</v>
      </c>
      <c r="D507" s="7" t="s">
        <v>2</v>
      </c>
      <c r="E507" s="6">
        <v>44718</v>
      </c>
      <c r="F507" s="5" t="s">
        <v>90</v>
      </c>
      <c r="G507" s="3" t="s">
        <v>10</v>
      </c>
      <c r="H507" s="3" t="s">
        <v>9</v>
      </c>
      <c r="I507" s="2"/>
      <c r="J507" s="1">
        <v>19005000</v>
      </c>
    </row>
    <row r="508" spans="2:10" ht="15" customHeight="1" x14ac:dyDescent="0.35">
      <c r="B508" s="3" t="s">
        <v>126</v>
      </c>
      <c r="C508" s="8">
        <v>2022</v>
      </c>
      <c r="D508" s="7" t="s">
        <v>2</v>
      </c>
      <c r="E508" s="6">
        <v>44718</v>
      </c>
      <c r="F508" s="5" t="s">
        <v>127</v>
      </c>
      <c r="G508" s="3" t="s">
        <v>5</v>
      </c>
      <c r="H508" s="3" t="s">
        <v>230</v>
      </c>
      <c r="I508" s="2"/>
      <c r="J508" s="1">
        <v>41000000</v>
      </c>
    </row>
    <row r="509" spans="2:10" ht="15" customHeight="1" x14ac:dyDescent="0.35">
      <c r="B509" s="3" t="s">
        <v>126</v>
      </c>
      <c r="C509" s="8">
        <v>2022</v>
      </c>
      <c r="D509" s="7" t="s">
        <v>2</v>
      </c>
      <c r="E509" s="6">
        <v>44718</v>
      </c>
      <c r="F509" s="5" t="s">
        <v>127</v>
      </c>
      <c r="G509" s="3" t="s">
        <v>77</v>
      </c>
      <c r="H509" s="3" t="s">
        <v>230</v>
      </c>
      <c r="I509" s="2"/>
      <c r="J509" s="1">
        <v>-2050000</v>
      </c>
    </row>
    <row r="510" spans="2:10" ht="15" customHeight="1" x14ac:dyDescent="0.35">
      <c r="B510" s="3" t="s">
        <v>126</v>
      </c>
      <c r="C510" s="8">
        <v>2022</v>
      </c>
      <c r="D510" s="7" t="s">
        <v>2</v>
      </c>
      <c r="E510" s="6">
        <v>44718</v>
      </c>
      <c r="F510" s="5" t="s">
        <v>125</v>
      </c>
      <c r="G510" s="3" t="s">
        <v>95</v>
      </c>
      <c r="H510" s="3" t="s">
        <v>20</v>
      </c>
      <c r="I510" s="2"/>
      <c r="J510" s="1">
        <v>10000000</v>
      </c>
    </row>
    <row r="511" spans="2:10" ht="15" customHeight="1" x14ac:dyDescent="0.35">
      <c r="B511" s="3" t="s">
        <v>124</v>
      </c>
      <c r="C511" s="8">
        <v>2022</v>
      </c>
      <c r="D511" s="7" t="s">
        <v>2</v>
      </c>
      <c r="E511" s="6">
        <v>44719</v>
      </c>
      <c r="F511" s="5" t="s">
        <v>123</v>
      </c>
      <c r="G511" s="3" t="s">
        <v>5</v>
      </c>
      <c r="H511" s="3" t="s">
        <v>230</v>
      </c>
      <c r="I511" s="2"/>
      <c r="J511" s="1">
        <v>17250000</v>
      </c>
    </row>
    <row r="512" spans="2:10" ht="15" customHeight="1" x14ac:dyDescent="0.35">
      <c r="B512" s="3" t="s">
        <v>122</v>
      </c>
      <c r="C512" s="8">
        <v>2022</v>
      </c>
      <c r="D512" s="7" t="s">
        <v>2</v>
      </c>
      <c r="E512" s="6">
        <v>44720</v>
      </c>
      <c r="F512" s="5" t="s">
        <v>121</v>
      </c>
      <c r="G512" s="3" t="s">
        <v>120</v>
      </c>
      <c r="H512" s="3" t="s">
        <v>20</v>
      </c>
      <c r="I512" s="2"/>
      <c r="J512" s="1">
        <v>4100000</v>
      </c>
    </row>
    <row r="513" spans="2:10" ht="15" customHeight="1" x14ac:dyDescent="0.35">
      <c r="B513" s="3" t="s">
        <v>119</v>
      </c>
      <c r="C513" s="8">
        <v>2022</v>
      </c>
      <c r="D513" s="7" t="s">
        <v>2</v>
      </c>
      <c r="E513" s="6">
        <v>44721</v>
      </c>
      <c r="F513" s="5" t="s">
        <v>118</v>
      </c>
      <c r="G513" s="3" t="s">
        <v>117</v>
      </c>
      <c r="H513" s="3" t="s">
        <v>20</v>
      </c>
      <c r="I513" s="2"/>
      <c r="J513" s="1">
        <v>3750000</v>
      </c>
    </row>
    <row r="514" spans="2:10" ht="15" customHeight="1" x14ac:dyDescent="0.35">
      <c r="B514" s="3" t="s">
        <v>114</v>
      </c>
      <c r="C514" s="8">
        <v>2022</v>
      </c>
      <c r="D514" s="7" t="s">
        <v>2</v>
      </c>
      <c r="E514" s="6">
        <v>44722</v>
      </c>
      <c r="F514" s="5" t="s">
        <v>116</v>
      </c>
      <c r="G514" s="3" t="s">
        <v>115</v>
      </c>
      <c r="H514" s="3" t="s">
        <v>20</v>
      </c>
      <c r="I514" s="2"/>
      <c r="J514" s="1">
        <v>31000000</v>
      </c>
    </row>
    <row r="515" spans="2:10" ht="15" customHeight="1" x14ac:dyDescent="0.35">
      <c r="B515" s="3" t="s">
        <v>114</v>
      </c>
      <c r="C515" s="8">
        <v>2022</v>
      </c>
      <c r="D515" s="7" t="s">
        <v>2</v>
      </c>
      <c r="E515" s="6">
        <v>44722</v>
      </c>
      <c r="F515" s="5" t="s">
        <v>113</v>
      </c>
      <c r="G515" s="3" t="s">
        <v>5</v>
      </c>
      <c r="H515" s="3" t="s">
        <v>230</v>
      </c>
      <c r="I515" s="2"/>
      <c r="J515" s="1">
        <v>27500000</v>
      </c>
    </row>
    <row r="516" spans="2:10" ht="15" customHeight="1" x14ac:dyDescent="0.35">
      <c r="B516" s="3" t="s">
        <v>112</v>
      </c>
      <c r="C516" s="8">
        <v>2022</v>
      </c>
      <c r="D516" s="7" t="s">
        <v>2</v>
      </c>
      <c r="E516" s="6">
        <v>44722</v>
      </c>
      <c r="F516" s="5" t="s">
        <v>111</v>
      </c>
      <c r="G516" s="3" t="s">
        <v>106</v>
      </c>
      <c r="H516" s="3" t="s">
        <v>20</v>
      </c>
      <c r="I516" s="2"/>
      <c r="J516" s="1">
        <v>700000</v>
      </c>
    </row>
    <row r="517" spans="2:10" ht="15" customHeight="1" x14ac:dyDescent="0.35">
      <c r="B517" s="3" t="s">
        <v>105</v>
      </c>
      <c r="C517" s="8">
        <v>2022</v>
      </c>
      <c r="D517" s="7" t="s">
        <v>2</v>
      </c>
      <c r="E517" s="6">
        <v>44725</v>
      </c>
      <c r="F517" s="5" t="s">
        <v>110</v>
      </c>
      <c r="G517" s="3" t="s">
        <v>109</v>
      </c>
      <c r="H517" s="3" t="s">
        <v>20</v>
      </c>
      <c r="I517" s="2"/>
      <c r="J517" s="1">
        <v>750000</v>
      </c>
    </row>
    <row r="518" spans="2:10" ht="15" customHeight="1" x14ac:dyDescent="0.35">
      <c r="B518" s="3" t="s">
        <v>108</v>
      </c>
      <c r="C518" s="8">
        <v>2022</v>
      </c>
      <c r="D518" s="7" t="s">
        <v>2</v>
      </c>
      <c r="E518" s="6">
        <v>44725</v>
      </c>
      <c r="F518" s="5" t="s">
        <v>107</v>
      </c>
      <c r="G518" s="3" t="s">
        <v>106</v>
      </c>
      <c r="H518" s="3" t="s">
        <v>20</v>
      </c>
      <c r="I518" s="2"/>
      <c r="J518" s="1">
        <v>233500</v>
      </c>
    </row>
    <row r="519" spans="2:10" ht="15" customHeight="1" x14ac:dyDescent="0.35">
      <c r="B519" s="3" t="s">
        <v>105</v>
      </c>
      <c r="C519" s="8">
        <v>2022</v>
      </c>
      <c r="D519" s="7" t="s">
        <v>2</v>
      </c>
      <c r="E519" s="6">
        <v>44725</v>
      </c>
      <c r="F519" s="5" t="s">
        <v>104</v>
      </c>
      <c r="G519" s="3" t="s">
        <v>103</v>
      </c>
      <c r="H519" s="3" t="s">
        <v>20</v>
      </c>
      <c r="I519" s="2"/>
      <c r="J519" s="1">
        <v>4000000</v>
      </c>
    </row>
    <row r="520" spans="2:10" ht="15" customHeight="1" x14ac:dyDescent="0.35">
      <c r="B520" s="3" t="s">
        <v>102</v>
      </c>
      <c r="C520" s="8">
        <v>2022</v>
      </c>
      <c r="D520" s="7" t="s">
        <v>2</v>
      </c>
      <c r="E520" s="6">
        <v>44726</v>
      </c>
      <c r="F520" s="5" t="s">
        <v>101</v>
      </c>
      <c r="G520" s="3" t="s">
        <v>5</v>
      </c>
      <c r="H520" s="3" t="s">
        <v>230</v>
      </c>
      <c r="I520" s="2"/>
      <c r="J520" s="1">
        <v>1000000</v>
      </c>
    </row>
    <row r="521" spans="2:10" ht="15" customHeight="1" x14ac:dyDescent="0.35">
      <c r="B521" s="3" t="s">
        <v>100</v>
      </c>
      <c r="C521" s="8">
        <v>2022</v>
      </c>
      <c r="D521" s="7" t="s">
        <v>2</v>
      </c>
      <c r="E521" s="6">
        <v>44726</v>
      </c>
      <c r="F521" s="5" t="s">
        <v>13</v>
      </c>
      <c r="G521" s="3" t="s">
        <v>10</v>
      </c>
      <c r="H521" s="3" t="s">
        <v>9</v>
      </c>
      <c r="I521" s="2"/>
      <c r="J521" s="1">
        <v>780000</v>
      </c>
    </row>
    <row r="522" spans="2:10" ht="15" customHeight="1" x14ac:dyDescent="0.35">
      <c r="B522" s="3" t="s">
        <v>100</v>
      </c>
      <c r="C522" s="8">
        <v>2022</v>
      </c>
      <c r="D522" s="7" t="s">
        <v>2</v>
      </c>
      <c r="E522" s="6">
        <v>44726</v>
      </c>
      <c r="F522" s="5" t="s">
        <v>11</v>
      </c>
      <c r="G522" s="3" t="s">
        <v>10</v>
      </c>
      <c r="H522" s="3" t="s">
        <v>9</v>
      </c>
      <c r="I522" s="2"/>
      <c r="J522" s="1">
        <v>375000</v>
      </c>
    </row>
    <row r="523" spans="2:10" ht="15" customHeight="1" x14ac:dyDescent="0.35">
      <c r="B523" s="3" t="s">
        <v>97</v>
      </c>
      <c r="C523" s="8">
        <v>2022</v>
      </c>
      <c r="D523" s="7" t="s">
        <v>2</v>
      </c>
      <c r="E523" s="6">
        <v>44727</v>
      </c>
      <c r="F523" s="5" t="s">
        <v>99</v>
      </c>
      <c r="G523" s="3" t="s">
        <v>5</v>
      </c>
      <c r="H523" s="3" t="s">
        <v>230</v>
      </c>
      <c r="I523" s="2"/>
      <c r="J523" s="1">
        <v>11500000</v>
      </c>
    </row>
    <row r="524" spans="2:10" ht="15" customHeight="1" x14ac:dyDescent="0.35">
      <c r="B524" s="3" t="s">
        <v>97</v>
      </c>
      <c r="C524" s="8">
        <v>2022</v>
      </c>
      <c r="D524" s="7" t="s">
        <v>2</v>
      </c>
      <c r="E524" s="6">
        <v>44727</v>
      </c>
      <c r="F524" s="5" t="s">
        <v>98</v>
      </c>
      <c r="G524" s="3" t="s">
        <v>5</v>
      </c>
      <c r="H524" s="3" t="s">
        <v>230</v>
      </c>
      <c r="I524" s="2"/>
      <c r="J524" s="1">
        <v>42000000</v>
      </c>
    </row>
    <row r="525" spans="2:10" ht="15" customHeight="1" x14ac:dyDescent="0.35">
      <c r="B525" s="3" t="s">
        <v>97</v>
      </c>
      <c r="C525" s="8">
        <v>2022</v>
      </c>
      <c r="D525" s="7" t="s">
        <v>2</v>
      </c>
      <c r="E525" s="6">
        <v>44727</v>
      </c>
      <c r="F525" s="5" t="s">
        <v>96</v>
      </c>
      <c r="G525" s="3" t="s">
        <v>95</v>
      </c>
      <c r="H525" s="3" t="s">
        <v>20</v>
      </c>
      <c r="I525" s="2"/>
      <c r="J525" s="1">
        <v>5000000</v>
      </c>
    </row>
    <row r="526" spans="2:10" ht="15" customHeight="1" x14ac:dyDescent="0.35">
      <c r="B526" s="3" t="s">
        <v>94</v>
      </c>
      <c r="C526" s="8">
        <v>2022</v>
      </c>
      <c r="D526" s="7" t="s">
        <v>2</v>
      </c>
      <c r="E526" s="6">
        <v>44728</v>
      </c>
      <c r="F526" s="5" t="s">
        <v>93</v>
      </c>
      <c r="G526" s="3" t="s">
        <v>5</v>
      </c>
      <c r="H526" s="3" t="s">
        <v>230</v>
      </c>
      <c r="I526" s="2"/>
      <c r="J526" s="1">
        <v>8250000</v>
      </c>
    </row>
    <row r="527" spans="2:10" ht="15" customHeight="1" x14ac:dyDescent="0.35">
      <c r="B527" s="3" t="s">
        <v>91</v>
      </c>
      <c r="C527" s="8">
        <v>2022</v>
      </c>
      <c r="D527" s="7" t="s">
        <v>2</v>
      </c>
      <c r="E527" s="6">
        <v>44729</v>
      </c>
      <c r="F527" s="5" t="s">
        <v>92</v>
      </c>
      <c r="G527" s="3" t="s">
        <v>10</v>
      </c>
      <c r="H527" s="3" t="s">
        <v>9</v>
      </c>
      <c r="I527" s="2"/>
      <c r="J527" s="1">
        <v>17500000</v>
      </c>
    </row>
    <row r="528" spans="2:10" ht="15" customHeight="1" x14ac:dyDescent="0.35">
      <c r="B528" s="3" t="s">
        <v>91</v>
      </c>
      <c r="C528" s="8">
        <v>2022</v>
      </c>
      <c r="D528" s="7" t="s">
        <v>2</v>
      </c>
      <c r="E528" s="6">
        <v>44729</v>
      </c>
      <c r="F528" s="5" t="s">
        <v>90</v>
      </c>
      <c r="G528" s="3" t="s">
        <v>10</v>
      </c>
      <c r="H528" s="3" t="s">
        <v>9</v>
      </c>
      <c r="I528" s="2"/>
      <c r="J528" s="1">
        <v>14750000</v>
      </c>
    </row>
    <row r="529" spans="2:10" ht="15" customHeight="1" x14ac:dyDescent="0.35">
      <c r="B529" s="3" t="s">
        <v>88</v>
      </c>
      <c r="C529" s="8">
        <v>2022</v>
      </c>
      <c r="D529" s="7" t="s">
        <v>2</v>
      </c>
      <c r="E529" s="6">
        <v>44729</v>
      </c>
      <c r="F529" s="5" t="s">
        <v>89</v>
      </c>
      <c r="G529" s="3" t="s">
        <v>5</v>
      </c>
      <c r="H529" s="3" t="s">
        <v>230</v>
      </c>
      <c r="I529" s="2"/>
      <c r="J529" s="1">
        <v>9250500</v>
      </c>
    </row>
    <row r="530" spans="2:10" ht="15" customHeight="1" x14ac:dyDescent="0.35">
      <c r="B530" s="3" t="s">
        <v>88</v>
      </c>
      <c r="C530" s="8">
        <v>2022</v>
      </c>
      <c r="D530" s="7" t="s">
        <v>2</v>
      </c>
      <c r="E530" s="6">
        <v>44729</v>
      </c>
      <c r="F530" s="5" t="s">
        <v>87</v>
      </c>
      <c r="G530" s="3" t="s">
        <v>5</v>
      </c>
      <c r="H530" s="3" t="s">
        <v>230</v>
      </c>
      <c r="I530" s="2"/>
      <c r="J530" s="1">
        <v>37250000</v>
      </c>
    </row>
    <row r="531" spans="2:10" ht="15" customHeight="1" x14ac:dyDescent="0.35">
      <c r="B531" s="3" t="s">
        <v>84</v>
      </c>
      <c r="C531" s="8">
        <v>2022</v>
      </c>
      <c r="D531" s="7" t="s">
        <v>2</v>
      </c>
      <c r="E531" s="6">
        <v>44732</v>
      </c>
      <c r="F531" s="5" t="s">
        <v>86</v>
      </c>
      <c r="G531" s="3" t="s">
        <v>85</v>
      </c>
      <c r="H531" s="3" t="s">
        <v>20</v>
      </c>
      <c r="I531" s="2"/>
      <c r="J531" s="1">
        <v>7500000</v>
      </c>
    </row>
    <row r="532" spans="2:10" ht="15" customHeight="1" x14ac:dyDescent="0.35">
      <c r="B532" s="3" t="s">
        <v>84</v>
      </c>
      <c r="C532" s="8">
        <v>2022</v>
      </c>
      <c r="D532" s="7" t="s">
        <v>2</v>
      </c>
      <c r="E532" s="6">
        <v>44732</v>
      </c>
      <c r="F532" s="5" t="s">
        <v>83</v>
      </c>
      <c r="G532" s="3" t="s">
        <v>5</v>
      </c>
      <c r="H532" s="3" t="s">
        <v>230</v>
      </c>
      <c r="I532" s="2"/>
      <c r="J532" s="1">
        <v>27750000</v>
      </c>
    </row>
    <row r="533" spans="2:10" ht="15" customHeight="1" x14ac:dyDescent="0.35">
      <c r="B533" s="3" t="s">
        <v>84</v>
      </c>
      <c r="C533" s="8">
        <v>2022</v>
      </c>
      <c r="D533" s="7" t="s">
        <v>2</v>
      </c>
      <c r="E533" s="6">
        <v>44732</v>
      </c>
      <c r="F533" s="5" t="s">
        <v>83</v>
      </c>
      <c r="G533" s="3" t="s">
        <v>77</v>
      </c>
      <c r="H533" s="3" t="s">
        <v>230</v>
      </c>
      <c r="I533" s="2"/>
      <c r="J533" s="1">
        <v>-1387500</v>
      </c>
    </row>
    <row r="534" spans="2:10" ht="15" customHeight="1" x14ac:dyDescent="0.35">
      <c r="B534" s="3" t="s">
        <v>82</v>
      </c>
      <c r="C534" s="8">
        <v>2022</v>
      </c>
      <c r="D534" s="7" t="s">
        <v>2</v>
      </c>
      <c r="E534" s="6">
        <v>44734</v>
      </c>
      <c r="F534" s="5" t="s">
        <v>80</v>
      </c>
      <c r="G534" s="3" t="s">
        <v>5</v>
      </c>
      <c r="H534" s="3" t="s">
        <v>230</v>
      </c>
      <c r="I534" s="2"/>
      <c r="J534" s="1">
        <v>47000500</v>
      </c>
    </row>
    <row r="535" spans="2:10" ht="15" customHeight="1" x14ac:dyDescent="0.35">
      <c r="B535" s="3" t="s">
        <v>81</v>
      </c>
      <c r="C535" s="8">
        <v>2022</v>
      </c>
      <c r="D535" s="7" t="s">
        <v>2</v>
      </c>
      <c r="E535" s="6">
        <v>44735</v>
      </c>
      <c r="F535" s="5" t="s">
        <v>80</v>
      </c>
      <c r="G535" s="3" t="s">
        <v>77</v>
      </c>
      <c r="H535" s="3" t="s">
        <v>230</v>
      </c>
      <c r="I535" s="2"/>
      <c r="J535" s="1">
        <v>-2350025</v>
      </c>
    </row>
    <row r="536" spans="2:10" ht="15" customHeight="1" x14ac:dyDescent="0.35">
      <c r="B536" s="3" t="s">
        <v>79</v>
      </c>
      <c r="C536" s="8">
        <v>2022</v>
      </c>
      <c r="D536" s="7" t="s">
        <v>2</v>
      </c>
      <c r="E536" s="6">
        <v>44735</v>
      </c>
      <c r="F536" s="5" t="s">
        <v>13</v>
      </c>
      <c r="G536" s="3" t="s">
        <v>10</v>
      </c>
      <c r="H536" s="3" t="s">
        <v>9</v>
      </c>
      <c r="I536" s="2"/>
      <c r="J536" s="1">
        <v>780000</v>
      </c>
    </row>
    <row r="537" spans="2:10" ht="15" customHeight="1" x14ac:dyDescent="0.35">
      <c r="B537" s="3" t="s">
        <v>79</v>
      </c>
      <c r="C537" s="8">
        <v>2022</v>
      </c>
      <c r="D537" s="7" t="s">
        <v>2</v>
      </c>
      <c r="E537" s="6">
        <v>44735</v>
      </c>
      <c r="F537" s="5" t="s">
        <v>11</v>
      </c>
      <c r="G537" s="3" t="s">
        <v>10</v>
      </c>
      <c r="H537" s="3" t="s">
        <v>9</v>
      </c>
      <c r="I537" s="2"/>
      <c r="J537" s="1">
        <v>375000</v>
      </c>
    </row>
    <row r="538" spans="2:10" ht="15" customHeight="1" x14ac:dyDescent="0.35">
      <c r="B538" s="3" t="s">
        <v>23</v>
      </c>
      <c r="C538" s="8">
        <v>2022</v>
      </c>
      <c r="D538" s="7" t="s">
        <v>2</v>
      </c>
      <c r="E538" s="6">
        <v>44736</v>
      </c>
      <c r="F538" s="5" t="s">
        <v>78</v>
      </c>
      <c r="G538" s="3" t="s">
        <v>5</v>
      </c>
      <c r="H538" s="3" t="s">
        <v>230</v>
      </c>
      <c r="I538" s="2"/>
      <c r="J538" s="1">
        <v>70500000</v>
      </c>
    </row>
    <row r="539" spans="2:10" ht="15" customHeight="1" x14ac:dyDescent="0.35">
      <c r="B539" s="3" t="s">
        <v>23</v>
      </c>
      <c r="C539" s="8">
        <v>2022</v>
      </c>
      <c r="D539" s="7" t="s">
        <v>2</v>
      </c>
      <c r="E539" s="6">
        <v>44736</v>
      </c>
      <c r="F539" s="5" t="s">
        <v>78</v>
      </c>
      <c r="G539" s="3" t="s">
        <v>77</v>
      </c>
      <c r="H539" s="3" t="s">
        <v>230</v>
      </c>
      <c r="I539" s="2"/>
      <c r="J539" s="1">
        <v>-1888900</v>
      </c>
    </row>
    <row r="540" spans="2:10" ht="15" customHeight="1" x14ac:dyDescent="0.35">
      <c r="B540" s="3" t="s">
        <v>23</v>
      </c>
      <c r="C540" s="8">
        <v>2022</v>
      </c>
      <c r="D540" s="7" t="s">
        <v>2</v>
      </c>
      <c r="E540" s="6">
        <v>44736</v>
      </c>
      <c r="F540" s="5" t="s">
        <v>76</v>
      </c>
      <c r="G540" s="3" t="s">
        <v>5</v>
      </c>
      <c r="H540" s="3" t="s">
        <v>230</v>
      </c>
      <c r="I540" s="2"/>
      <c r="J540" s="1">
        <v>9425000</v>
      </c>
    </row>
    <row r="541" spans="2:10" ht="15" customHeight="1" x14ac:dyDescent="0.35">
      <c r="B541" s="3" t="s">
        <v>23</v>
      </c>
      <c r="C541" s="8">
        <v>2022</v>
      </c>
      <c r="D541" s="7" t="s">
        <v>2</v>
      </c>
      <c r="E541" s="6">
        <v>44736</v>
      </c>
      <c r="F541" s="5" t="s">
        <v>75</v>
      </c>
      <c r="G541" s="3" t="s">
        <v>24</v>
      </c>
      <c r="H541" s="3" t="s">
        <v>20</v>
      </c>
      <c r="I541" s="2"/>
      <c r="J541" s="1">
        <v>15000000</v>
      </c>
    </row>
    <row r="542" spans="2:10" ht="15" customHeight="1" x14ac:dyDescent="0.35">
      <c r="B542" s="3" t="s">
        <v>23</v>
      </c>
      <c r="C542" s="8">
        <v>2022</v>
      </c>
      <c r="D542" s="7" t="s">
        <v>2</v>
      </c>
      <c r="E542" s="6">
        <v>44736</v>
      </c>
      <c r="F542" s="5" t="s">
        <v>74</v>
      </c>
      <c r="G542" s="3" t="s">
        <v>21</v>
      </c>
      <c r="H542" s="3" t="s">
        <v>20</v>
      </c>
      <c r="I542" s="2"/>
      <c r="J542" s="41">
        <f>_xlfn.XLOOKUP($F542,'Update Bonus'!M:M,'Update Bonus'!N:N)</f>
        <v>2250000</v>
      </c>
    </row>
    <row r="543" spans="2:10" ht="15" customHeight="1" x14ac:dyDescent="0.35">
      <c r="B543" s="3" t="s">
        <v>23</v>
      </c>
      <c r="C543" s="8">
        <v>2022</v>
      </c>
      <c r="D543" s="7" t="s">
        <v>2</v>
      </c>
      <c r="E543" s="6">
        <v>44736</v>
      </c>
      <c r="F543" s="5" t="s">
        <v>73</v>
      </c>
      <c r="G543" s="3" t="s">
        <v>24</v>
      </c>
      <c r="H543" s="3" t="s">
        <v>20</v>
      </c>
      <c r="I543" s="2"/>
      <c r="J543" s="1">
        <v>15000000</v>
      </c>
    </row>
    <row r="544" spans="2:10" ht="15" customHeight="1" x14ac:dyDescent="0.35">
      <c r="B544" s="3" t="s">
        <v>23</v>
      </c>
      <c r="C544" s="8">
        <v>2022</v>
      </c>
      <c r="D544" s="7" t="s">
        <v>2</v>
      </c>
      <c r="E544" s="6">
        <v>44736</v>
      </c>
      <c r="F544" s="5" t="s">
        <v>72</v>
      </c>
      <c r="G544" s="3" t="s">
        <v>21</v>
      </c>
      <c r="H544" s="3" t="s">
        <v>20</v>
      </c>
      <c r="I544" s="2"/>
      <c r="J544" s="41">
        <f>_xlfn.XLOOKUP($F544,'Update Bonus'!M:M,'Update Bonus'!N:N)</f>
        <v>2250000</v>
      </c>
    </row>
    <row r="545" spans="2:10" ht="15" customHeight="1" x14ac:dyDescent="0.35">
      <c r="B545" s="3" t="s">
        <v>23</v>
      </c>
      <c r="C545" s="8">
        <v>2022</v>
      </c>
      <c r="D545" s="7" t="s">
        <v>2</v>
      </c>
      <c r="E545" s="6">
        <v>44736</v>
      </c>
      <c r="F545" s="5" t="s">
        <v>71</v>
      </c>
      <c r="G545" s="3" t="s">
        <v>24</v>
      </c>
      <c r="H545" s="3" t="s">
        <v>20</v>
      </c>
      <c r="I545" s="2"/>
      <c r="J545" s="1">
        <v>15000000</v>
      </c>
    </row>
    <row r="546" spans="2:10" ht="15" customHeight="1" x14ac:dyDescent="0.35">
      <c r="B546" s="3" t="s">
        <v>23</v>
      </c>
      <c r="C546" s="8">
        <v>2022</v>
      </c>
      <c r="D546" s="7" t="s">
        <v>2</v>
      </c>
      <c r="E546" s="6">
        <v>44736</v>
      </c>
      <c r="F546" s="5" t="s">
        <v>70</v>
      </c>
      <c r="G546" s="3" t="s">
        <v>21</v>
      </c>
      <c r="H546" s="3" t="s">
        <v>20</v>
      </c>
      <c r="I546" s="2"/>
      <c r="J546" s="41">
        <f>_xlfn.XLOOKUP($F546,'Update Bonus'!M:M,'Update Bonus'!N:N)</f>
        <v>1800000</v>
      </c>
    </row>
    <row r="547" spans="2:10" ht="15" customHeight="1" x14ac:dyDescent="0.35">
      <c r="B547" s="3" t="s">
        <v>23</v>
      </c>
      <c r="C547" s="8">
        <v>2022</v>
      </c>
      <c r="D547" s="7" t="s">
        <v>2</v>
      </c>
      <c r="E547" s="6">
        <v>44736</v>
      </c>
      <c r="F547" s="5" t="s">
        <v>69</v>
      </c>
      <c r="G547" s="3" t="s">
        <v>24</v>
      </c>
      <c r="H547" s="3" t="s">
        <v>20</v>
      </c>
      <c r="I547" s="2"/>
      <c r="J547" s="1">
        <v>12000000</v>
      </c>
    </row>
    <row r="548" spans="2:10" ht="15" customHeight="1" x14ac:dyDescent="0.35">
      <c r="B548" s="3" t="s">
        <v>23</v>
      </c>
      <c r="C548" s="8">
        <v>2022</v>
      </c>
      <c r="D548" s="7" t="s">
        <v>2</v>
      </c>
      <c r="E548" s="6">
        <v>44736</v>
      </c>
      <c r="F548" s="5" t="s">
        <v>68</v>
      </c>
      <c r="G548" s="3" t="s">
        <v>21</v>
      </c>
      <c r="H548" s="3" t="s">
        <v>20</v>
      </c>
      <c r="I548" s="2"/>
      <c r="J548" s="41">
        <f>_xlfn.XLOOKUP($F548,'Update Bonus'!M:M,'Update Bonus'!N:N)</f>
        <v>1800000</v>
      </c>
    </row>
    <row r="549" spans="2:10" ht="15" customHeight="1" x14ac:dyDescent="0.35">
      <c r="B549" s="3" t="s">
        <v>23</v>
      </c>
      <c r="C549" s="8">
        <v>2022</v>
      </c>
      <c r="D549" s="7" t="s">
        <v>2</v>
      </c>
      <c r="E549" s="6">
        <v>44736</v>
      </c>
      <c r="F549" s="5" t="s">
        <v>67</v>
      </c>
      <c r="G549" s="3" t="s">
        <v>24</v>
      </c>
      <c r="H549" s="3" t="s">
        <v>20</v>
      </c>
      <c r="I549" s="2"/>
      <c r="J549" s="1">
        <v>10000000</v>
      </c>
    </row>
    <row r="550" spans="2:10" ht="15" customHeight="1" x14ac:dyDescent="0.35">
      <c r="B550" s="3" t="s">
        <v>23</v>
      </c>
      <c r="C550" s="8">
        <v>2022</v>
      </c>
      <c r="D550" s="7" t="s">
        <v>2</v>
      </c>
      <c r="E550" s="6">
        <v>44736</v>
      </c>
      <c r="F550" s="5" t="s">
        <v>66</v>
      </c>
      <c r="G550" s="3" t="s">
        <v>21</v>
      </c>
      <c r="H550" s="3" t="s">
        <v>20</v>
      </c>
      <c r="I550" s="2"/>
      <c r="J550" s="41">
        <f>_xlfn.XLOOKUP($F550,'Update Bonus'!M:M,'Update Bonus'!N:N)</f>
        <v>300000</v>
      </c>
    </row>
    <row r="551" spans="2:10" ht="15" customHeight="1" x14ac:dyDescent="0.35">
      <c r="B551" s="3" t="s">
        <v>23</v>
      </c>
      <c r="C551" s="8">
        <v>2022</v>
      </c>
      <c r="D551" s="7" t="s">
        <v>2</v>
      </c>
      <c r="E551" s="6">
        <v>44736</v>
      </c>
      <c r="F551" s="5" t="s">
        <v>65</v>
      </c>
      <c r="G551" s="3" t="s">
        <v>24</v>
      </c>
      <c r="H551" s="3" t="s">
        <v>20</v>
      </c>
      <c r="I551" s="2"/>
      <c r="J551" s="1">
        <v>10000000</v>
      </c>
    </row>
    <row r="552" spans="2:10" ht="15" customHeight="1" x14ac:dyDescent="0.35">
      <c r="B552" s="3" t="s">
        <v>23</v>
      </c>
      <c r="C552" s="8">
        <v>2022</v>
      </c>
      <c r="D552" s="7" t="s">
        <v>2</v>
      </c>
      <c r="E552" s="6">
        <v>44736</v>
      </c>
      <c r="F552" s="5" t="s">
        <v>64</v>
      </c>
      <c r="G552" s="3" t="s">
        <v>21</v>
      </c>
      <c r="H552" s="3" t="s">
        <v>20</v>
      </c>
      <c r="I552" s="2"/>
      <c r="J552" s="41">
        <f>_xlfn.XLOOKUP($F552,'Update Bonus'!M:M,'Update Bonus'!N:N)</f>
        <v>1200000</v>
      </c>
    </row>
    <row r="553" spans="2:10" ht="15" customHeight="1" x14ac:dyDescent="0.35">
      <c r="B553" s="3" t="s">
        <v>23</v>
      </c>
      <c r="C553" s="8">
        <v>2022</v>
      </c>
      <c r="D553" s="7" t="s">
        <v>2</v>
      </c>
      <c r="E553" s="6">
        <v>44736</v>
      </c>
      <c r="F553" s="5" t="s">
        <v>63</v>
      </c>
      <c r="G553" s="3" t="s">
        <v>24</v>
      </c>
      <c r="H553" s="3" t="s">
        <v>20</v>
      </c>
      <c r="I553" s="2"/>
      <c r="J553" s="1">
        <v>12000000</v>
      </c>
    </row>
    <row r="554" spans="2:10" ht="15" customHeight="1" x14ac:dyDescent="0.35">
      <c r="B554" s="3" t="s">
        <v>23</v>
      </c>
      <c r="C554" s="8">
        <v>2022</v>
      </c>
      <c r="D554" s="7" t="s">
        <v>2</v>
      </c>
      <c r="E554" s="6">
        <v>44736</v>
      </c>
      <c r="F554" s="5" t="s">
        <v>62</v>
      </c>
      <c r="G554" s="3" t="s">
        <v>21</v>
      </c>
      <c r="H554" s="3" t="s">
        <v>20</v>
      </c>
      <c r="I554" s="2"/>
      <c r="J554" s="41">
        <f>_xlfn.XLOOKUP($F554,'Update Bonus'!M:M,'Update Bonus'!N:N)</f>
        <v>1080000</v>
      </c>
    </row>
    <row r="555" spans="2:10" ht="15" customHeight="1" x14ac:dyDescent="0.35">
      <c r="B555" s="3" t="s">
        <v>23</v>
      </c>
      <c r="C555" s="8">
        <v>2022</v>
      </c>
      <c r="D555" s="7" t="s">
        <v>2</v>
      </c>
      <c r="E555" s="6">
        <v>44736</v>
      </c>
      <c r="F555" s="5" t="s">
        <v>61</v>
      </c>
      <c r="G555" s="3" t="s">
        <v>24</v>
      </c>
      <c r="H555" s="3" t="s">
        <v>20</v>
      </c>
      <c r="I555" s="2"/>
      <c r="J555" s="1">
        <v>10000000</v>
      </c>
    </row>
    <row r="556" spans="2:10" ht="15" customHeight="1" x14ac:dyDescent="0.35">
      <c r="B556" s="3" t="s">
        <v>23</v>
      </c>
      <c r="C556" s="8">
        <v>2022</v>
      </c>
      <c r="D556" s="7" t="s">
        <v>2</v>
      </c>
      <c r="E556" s="6">
        <v>44736</v>
      </c>
      <c r="F556" s="5" t="s">
        <v>60</v>
      </c>
      <c r="G556" s="3" t="s">
        <v>21</v>
      </c>
      <c r="H556" s="3" t="s">
        <v>20</v>
      </c>
      <c r="I556" s="2"/>
      <c r="J556" s="41">
        <f>_xlfn.XLOOKUP($F556,'Update Bonus'!M:M,'Update Bonus'!N:N)</f>
        <v>1200000</v>
      </c>
    </row>
    <row r="557" spans="2:10" ht="15" customHeight="1" x14ac:dyDescent="0.35">
      <c r="B557" s="3" t="s">
        <v>23</v>
      </c>
      <c r="C557" s="8">
        <v>2022</v>
      </c>
      <c r="D557" s="7" t="s">
        <v>2</v>
      </c>
      <c r="E557" s="6">
        <v>44736</v>
      </c>
      <c r="F557" s="5" t="s">
        <v>59</v>
      </c>
      <c r="G557" s="3" t="s">
        <v>24</v>
      </c>
      <c r="H557" s="3" t="s">
        <v>20</v>
      </c>
      <c r="I557" s="2"/>
      <c r="J557" s="1">
        <v>10000000</v>
      </c>
    </row>
    <row r="558" spans="2:10" ht="15" customHeight="1" x14ac:dyDescent="0.35">
      <c r="B558" s="3" t="s">
        <v>23</v>
      </c>
      <c r="C558" s="8">
        <v>2022</v>
      </c>
      <c r="D558" s="7" t="s">
        <v>2</v>
      </c>
      <c r="E558" s="6">
        <v>44736</v>
      </c>
      <c r="F558" s="5" t="s">
        <v>58</v>
      </c>
      <c r="G558" s="3" t="s">
        <v>21</v>
      </c>
      <c r="H558" s="3" t="s">
        <v>20</v>
      </c>
      <c r="I558" s="2"/>
      <c r="J558" s="41">
        <f>_xlfn.XLOOKUP($F558,'Update Bonus'!M:M,'Update Bonus'!N:N)</f>
        <v>1200000</v>
      </c>
    </row>
    <row r="559" spans="2:10" ht="15" customHeight="1" x14ac:dyDescent="0.35">
      <c r="B559" s="3" t="s">
        <v>23</v>
      </c>
      <c r="C559" s="8">
        <v>2022</v>
      </c>
      <c r="D559" s="7" t="s">
        <v>2</v>
      </c>
      <c r="E559" s="6">
        <v>44736</v>
      </c>
      <c r="F559" s="5" t="s">
        <v>57</v>
      </c>
      <c r="G559" s="3" t="s">
        <v>24</v>
      </c>
      <c r="H559" s="3" t="s">
        <v>20</v>
      </c>
      <c r="I559" s="2"/>
      <c r="J559" s="1">
        <v>10000000</v>
      </c>
    </row>
    <row r="560" spans="2:10" ht="15" customHeight="1" x14ac:dyDescent="0.35">
      <c r="B560" s="3" t="s">
        <v>23</v>
      </c>
      <c r="C560" s="8">
        <v>2022</v>
      </c>
      <c r="D560" s="7" t="s">
        <v>2</v>
      </c>
      <c r="E560" s="6">
        <v>44736</v>
      </c>
      <c r="F560" s="5" t="s">
        <v>56</v>
      </c>
      <c r="G560" s="3" t="s">
        <v>21</v>
      </c>
      <c r="H560" s="3" t="s">
        <v>20</v>
      </c>
      <c r="I560" s="2"/>
      <c r="J560" s="41">
        <f>_xlfn.XLOOKUP($F560,'Update Bonus'!M:M,'Update Bonus'!N:N)</f>
        <v>900000</v>
      </c>
    </row>
    <row r="561" spans="2:10" ht="15" customHeight="1" x14ac:dyDescent="0.35">
      <c r="B561" s="3" t="s">
        <v>23</v>
      </c>
      <c r="C561" s="8">
        <v>2022</v>
      </c>
      <c r="D561" s="7" t="s">
        <v>2</v>
      </c>
      <c r="E561" s="6">
        <v>44736</v>
      </c>
      <c r="F561" s="5" t="s">
        <v>55</v>
      </c>
      <c r="G561" s="3" t="s">
        <v>24</v>
      </c>
      <c r="H561" s="3" t="s">
        <v>20</v>
      </c>
      <c r="I561" s="2"/>
      <c r="J561" s="1">
        <v>12000000</v>
      </c>
    </row>
    <row r="562" spans="2:10" ht="15" customHeight="1" x14ac:dyDescent="0.35">
      <c r="B562" s="3" t="s">
        <v>23</v>
      </c>
      <c r="C562" s="8">
        <v>2022</v>
      </c>
      <c r="D562" s="7" t="s">
        <v>2</v>
      </c>
      <c r="E562" s="6">
        <v>44736</v>
      </c>
      <c r="F562" s="5" t="s">
        <v>54</v>
      </c>
      <c r="G562" s="3" t="s">
        <v>21</v>
      </c>
      <c r="H562" s="3" t="s">
        <v>20</v>
      </c>
      <c r="I562" s="2"/>
      <c r="J562" s="41">
        <f>_xlfn.XLOOKUP($F562,'Update Bonus'!M:M,'Update Bonus'!N:N)</f>
        <v>1800000</v>
      </c>
    </row>
    <row r="563" spans="2:10" ht="15" customHeight="1" x14ac:dyDescent="0.35">
      <c r="B563" s="3" t="s">
        <v>23</v>
      </c>
      <c r="C563" s="8">
        <v>2022</v>
      </c>
      <c r="D563" s="7" t="s">
        <v>2</v>
      </c>
      <c r="E563" s="6">
        <v>44736</v>
      </c>
      <c r="F563" s="5" t="s">
        <v>53</v>
      </c>
      <c r="G563" s="3" t="s">
        <v>24</v>
      </c>
      <c r="H563" s="3" t="s">
        <v>20</v>
      </c>
      <c r="I563" s="2"/>
      <c r="J563" s="1">
        <v>10000000</v>
      </c>
    </row>
    <row r="564" spans="2:10" ht="15" customHeight="1" x14ac:dyDescent="0.35">
      <c r="B564" s="3" t="s">
        <v>23</v>
      </c>
      <c r="C564" s="8">
        <v>2022</v>
      </c>
      <c r="D564" s="7" t="s">
        <v>2</v>
      </c>
      <c r="E564" s="6">
        <v>44736</v>
      </c>
      <c r="F564" s="5" t="s">
        <v>52</v>
      </c>
      <c r="G564" s="3" t="s">
        <v>21</v>
      </c>
      <c r="H564" s="3" t="s">
        <v>20</v>
      </c>
      <c r="I564" s="2"/>
      <c r="J564" s="41">
        <f>_xlfn.XLOOKUP($F564,'Update Bonus'!M:M,'Update Bonus'!N:N)</f>
        <v>900000</v>
      </c>
    </row>
    <row r="565" spans="2:10" ht="15" customHeight="1" x14ac:dyDescent="0.35">
      <c r="B565" s="3" t="s">
        <v>23</v>
      </c>
      <c r="C565" s="8">
        <v>2022</v>
      </c>
      <c r="D565" s="7" t="s">
        <v>2</v>
      </c>
      <c r="E565" s="6">
        <v>44736</v>
      </c>
      <c r="F565" s="5" t="s">
        <v>51</v>
      </c>
      <c r="G565" s="3" t="s">
        <v>24</v>
      </c>
      <c r="H565" s="3" t="s">
        <v>20</v>
      </c>
      <c r="I565" s="2"/>
      <c r="J565" s="1">
        <v>10000000</v>
      </c>
    </row>
    <row r="566" spans="2:10" ht="15" customHeight="1" x14ac:dyDescent="0.35">
      <c r="B566" s="3" t="s">
        <v>23</v>
      </c>
      <c r="C566" s="8">
        <v>2022</v>
      </c>
      <c r="D566" s="7" t="s">
        <v>2</v>
      </c>
      <c r="E566" s="6">
        <v>44736</v>
      </c>
      <c r="F566" s="5" t="s">
        <v>50</v>
      </c>
      <c r="G566" s="3" t="s">
        <v>21</v>
      </c>
      <c r="H566" s="3" t="s">
        <v>20</v>
      </c>
      <c r="I566" s="2"/>
      <c r="J566" s="41">
        <f>_xlfn.XLOOKUP($F566,'Update Bonus'!M:M,'Update Bonus'!N:N)</f>
        <v>300000</v>
      </c>
    </row>
    <row r="567" spans="2:10" ht="15" customHeight="1" x14ac:dyDescent="0.35">
      <c r="B567" s="3" t="s">
        <v>23</v>
      </c>
      <c r="C567" s="8">
        <v>2022</v>
      </c>
      <c r="D567" s="7" t="s">
        <v>2</v>
      </c>
      <c r="E567" s="6">
        <v>44736</v>
      </c>
      <c r="F567" s="5" t="s">
        <v>49</v>
      </c>
      <c r="G567" s="3" t="s">
        <v>24</v>
      </c>
      <c r="H567" s="3" t="s">
        <v>20</v>
      </c>
      <c r="I567" s="2"/>
      <c r="J567" s="1">
        <v>7000000</v>
      </c>
    </row>
    <row r="568" spans="2:10" ht="15" customHeight="1" x14ac:dyDescent="0.35">
      <c r="B568" s="3" t="s">
        <v>23</v>
      </c>
      <c r="C568" s="8">
        <v>2022</v>
      </c>
      <c r="D568" s="7" t="s">
        <v>2</v>
      </c>
      <c r="E568" s="6">
        <v>44736</v>
      </c>
      <c r="F568" s="5" t="s">
        <v>48</v>
      </c>
      <c r="G568" s="3" t="s">
        <v>21</v>
      </c>
      <c r="H568" s="3" t="s">
        <v>20</v>
      </c>
      <c r="I568" s="2"/>
      <c r="J568" s="41">
        <f>_xlfn.XLOOKUP($F568,'Update Bonus'!M:M,'Update Bonus'!N:N)</f>
        <v>630000</v>
      </c>
    </row>
    <row r="569" spans="2:10" ht="15" customHeight="1" x14ac:dyDescent="0.35">
      <c r="B569" s="3" t="s">
        <v>23</v>
      </c>
      <c r="C569" s="8">
        <v>2022</v>
      </c>
      <c r="D569" s="7" t="s">
        <v>2</v>
      </c>
      <c r="E569" s="6">
        <v>44736</v>
      </c>
      <c r="F569" s="5" t="s">
        <v>47</v>
      </c>
      <c r="G569" s="3" t="s">
        <v>24</v>
      </c>
      <c r="H569" s="3" t="s">
        <v>20</v>
      </c>
      <c r="I569" s="2"/>
      <c r="J569" s="1">
        <v>7000000</v>
      </c>
    </row>
    <row r="570" spans="2:10" ht="15" customHeight="1" x14ac:dyDescent="0.35">
      <c r="B570" s="3" t="s">
        <v>23</v>
      </c>
      <c r="C570" s="8">
        <v>2022</v>
      </c>
      <c r="D570" s="7" t="s">
        <v>2</v>
      </c>
      <c r="E570" s="6">
        <v>44736</v>
      </c>
      <c r="F570" s="5" t="s">
        <v>46</v>
      </c>
      <c r="G570" s="3" t="s">
        <v>21</v>
      </c>
      <c r="H570" s="3" t="s">
        <v>20</v>
      </c>
      <c r="I570" s="2"/>
      <c r="J570" s="41">
        <f>_xlfn.XLOOKUP($F570,'Update Bonus'!M:M,'Update Bonus'!N:N)</f>
        <v>840000</v>
      </c>
    </row>
    <row r="571" spans="2:10" ht="15" customHeight="1" x14ac:dyDescent="0.35">
      <c r="B571" s="3" t="s">
        <v>23</v>
      </c>
      <c r="C571" s="8">
        <v>2022</v>
      </c>
      <c r="D571" s="7" t="s">
        <v>2</v>
      </c>
      <c r="E571" s="6">
        <v>44736</v>
      </c>
      <c r="F571" s="5" t="s">
        <v>45</v>
      </c>
      <c r="G571" s="3" t="s">
        <v>24</v>
      </c>
      <c r="H571" s="3" t="s">
        <v>20</v>
      </c>
      <c r="I571" s="2"/>
      <c r="J571" s="1">
        <v>7000000</v>
      </c>
    </row>
    <row r="572" spans="2:10" ht="15" customHeight="1" x14ac:dyDescent="0.35">
      <c r="B572" s="3" t="s">
        <v>23</v>
      </c>
      <c r="C572" s="8">
        <v>2022</v>
      </c>
      <c r="D572" s="7" t="s">
        <v>2</v>
      </c>
      <c r="E572" s="6">
        <v>44736</v>
      </c>
      <c r="F572" s="5" t="s">
        <v>44</v>
      </c>
      <c r="G572" s="3" t="s">
        <v>21</v>
      </c>
      <c r="H572" s="3" t="s">
        <v>20</v>
      </c>
      <c r="I572" s="2"/>
      <c r="J572" s="41">
        <f>_xlfn.XLOOKUP($F572,'Update Bonus'!M:M,'Update Bonus'!N:N)</f>
        <v>630000</v>
      </c>
    </row>
    <row r="573" spans="2:10" ht="15" customHeight="1" x14ac:dyDescent="0.35">
      <c r="B573" s="3" t="s">
        <v>23</v>
      </c>
      <c r="C573" s="8">
        <v>2022</v>
      </c>
      <c r="D573" s="7" t="s">
        <v>2</v>
      </c>
      <c r="E573" s="6">
        <v>44736</v>
      </c>
      <c r="F573" s="5" t="s">
        <v>43</v>
      </c>
      <c r="G573" s="3" t="s">
        <v>24</v>
      </c>
      <c r="H573" s="3" t="s">
        <v>20</v>
      </c>
      <c r="I573" s="2"/>
      <c r="J573" s="1">
        <v>7000000</v>
      </c>
    </row>
    <row r="574" spans="2:10" ht="15" customHeight="1" x14ac:dyDescent="0.35">
      <c r="B574" s="3" t="s">
        <v>23</v>
      </c>
      <c r="C574" s="8">
        <v>2022</v>
      </c>
      <c r="D574" s="7" t="s">
        <v>2</v>
      </c>
      <c r="E574" s="6">
        <v>44736</v>
      </c>
      <c r="F574" s="5" t="s">
        <v>42</v>
      </c>
      <c r="G574" s="3" t="s">
        <v>21</v>
      </c>
      <c r="H574" s="3" t="s">
        <v>20</v>
      </c>
      <c r="I574" s="2"/>
      <c r="J574" s="41">
        <f>_xlfn.XLOOKUP($F574,'Update Bonus'!M:M,'Update Bonus'!N:N)</f>
        <v>630000</v>
      </c>
    </row>
    <row r="575" spans="2:10" ht="15" customHeight="1" x14ac:dyDescent="0.35">
      <c r="B575" s="3" t="s">
        <v>23</v>
      </c>
      <c r="C575" s="8">
        <v>2022</v>
      </c>
      <c r="D575" s="7" t="s">
        <v>2</v>
      </c>
      <c r="E575" s="6">
        <v>44736</v>
      </c>
      <c r="F575" s="5" t="s">
        <v>41</v>
      </c>
      <c r="G575" s="3" t="s">
        <v>24</v>
      </c>
      <c r="H575" s="3" t="s">
        <v>20</v>
      </c>
      <c r="I575" s="2"/>
      <c r="J575" s="1">
        <v>7000000</v>
      </c>
    </row>
    <row r="576" spans="2:10" ht="15" customHeight="1" x14ac:dyDescent="0.35">
      <c r="B576" s="3" t="s">
        <v>23</v>
      </c>
      <c r="C576" s="8">
        <v>2022</v>
      </c>
      <c r="D576" s="7" t="s">
        <v>2</v>
      </c>
      <c r="E576" s="6">
        <v>44736</v>
      </c>
      <c r="F576" s="5" t="s">
        <v>40</v>
      </c>
      <c r="G576" s="3" t="s">
        <v>21</v>
      </c>
      <c r="H576" s="3" t="s">
        <v>20</v>
      </c>
      <c r="I576" s="2"/>
      <c r="J576" s="41">
        <f>_xlfn.XLOOKUP($F576,'Update Bonus'!M:M,'Update Bonus'!N:N)</f>
        <v>420000</v>
      </c>
    </row>
    <row r="577" spans="2:10" ht="15" customHeight="1" x14ac:dyDescent="0.35">
      <c r="B577" s="3" t="s">
        <v>23</v>
      </c>
      <c r="C577" s="8">
        <v>2022</v>
      </c>
      <c r="D577" s="7" t="s">
        <v>2</v>
      </c>
      <c r="E577" s="6">
        <v>44736</v>
      </c>
      <c r="F577" s="5" t="s">
        <v>39</v>
      </c>
      <c r="G577" s="3" t="s">
        <v>24</v>
      </c>
      <c r="H577" s="3" t="s">
        <v>20</v>
      </c>
      <c r="I577" s="2"/>
      <c r="J577" s="1">
        <v>7000000</v>
      </c>
    </row>
    <row r="578" spans="2:10" ht="15" customHeight="1" x14ac:dyDescent="0.35">
      <c r="B578" s="3" t="s">
        <v>23</v>
      </c>
      <c r="C578" s="8">
        <v>2022</v>
      </c>
      <c r="D578" s="7" t="s">
        <v>2</v>
      </c>
      <c r="E578" s="6">
        <v>44736</v>
      </c>
      <c r="F578" s="5" t="s">
        <v>38</v>
      </c>
      <c r="G578" s="3" t="s">
        <v>21</v>
      </c>
      <c r="H578" s="3" t="s">
        <v>20</v>
      </c>
      <c r="I578" s="2"/>
      <c r="J578" s="41">
        <f>_xlfn.XLOOKUP($F578,'Update Bonus'!M:M,'Update Bonus'!N:N)</f>
        <v>420000</v>
      </c>
    </row>
    <row r="579" spans="2:10" ht="15" customHeight="1" x14ac:dyDescent="0.35">
      <c r="B579" s="3" t="s">
        <v>23</v>
      </c>
      <c r="C579" s="8">
        <v>2022</v>
      </c>
      <c r="D579" s="7" t="s">
        <v>2</v>
      </c>
      <c r="E579" s="6">
        <v>44736</v>
      </c>
      <c r="F579" s="5" t="s">
        <v>37</v>
      </c>
      <c r="G579" s="3" t="s">
        <v>24</v>
      </c>
      <c r="H579" s="3" t="s">
        <v>20</v>
      </c>
      <c r="I579" s="2"/>
      <c r="J579" s="1">
        <v>7000000</v>
      </c>
    </row>
    <row r="580" spans="2:10" ht="15" customHeight="1" x14ac:dyDescent="0.35">
      <c r="B580" s="3" t="s">
        <v>23</v>
      </c>
      <c r="C580" s="8">
        <v>2022</v>
      </c>
      <c r="D580" s="7" t="s">
        <v>2</v>
      </c>
      <c r="E580" s="6">
        <v>44736</v>
      </c>
      <c r="F580" s="5" t="s">
        <v>36</v>
      </c>
      <c r="G580" s="3" t="s">
        <v>21</v>
      </c>
      <c r="H580" s="3" t="s">
        <v>20</v>
      </c>
      <c r="I580" s="2"/>
      <c r="J580" s="41">
        <f>_xlfn.XLOOKUP($F580,'Update Bonus'!M:M,'Update Bonus'!N:N)</f>
        <v>630000</v>
      </c>
    </row>
    <row r="581" spans="2:10" ht="15" customHeight="1" x14ac:dyDescent="0.35">
      <c r="B581" s="3" t="s">
        <v>23</v>
      </c>
      <c r="C581" s="8">
        <v>2022</v>
      </c>
      <c r="D581" s="7" t="s">
        <v>2</v>
      </c>
      <c r="E581" s="6">
        <v>44736</v>
      </c>
      <c r="F581" s="5" t="s">
        <v>35</v>
      </c>
      <c r="G581" s="3" t="s">
        <v>24</v>
      </c>
      <c r="H581" s="3" t="s">
        <v>20</v>
      </c>
      <c r="I581" s="2"/>
      <c r="J581" s="1">
        <v>7000000</v>
      </c>
    </row>
    <row r="582" spans="2:10" ht="15" customHeight="1" x14ac:dyDescent="0.35">
      <c r="B582" s="3" t="s">
        <v>23</v>
      </c>
      <c r="C582" s="8">
        <v>2022</v>
      </c>
      <c r="D582" s="7" t="s">
        <v>2</v>
      </c>
      <c r="E582" s="6">
        <v>44736</v>
      </c>
      <c r="F582" s="5" t="s">
        <v>34</v>
      </c>
      <c r="G582" s="3" t="s">
        <v>21</v>
      </c>
      <c r="H582" s="3" t="s">
        <v>20</v>
      </c>
      <c r="I582" s="2"/>
      <c r="J582" s="41">
        <f>_xlfn.XLOOKUP($F582,'Update Bonus'!M:M,'Update Bonus'!N:N)</f>
        <v>840000</v>
      </c>
    </row>
    <row r="583" spans="2:10" ht="15" customHeight="1" x14ac:dyDescent="0.35">
      <c r="B583" s="3" t="s">
        <v>23</v>
      </c>
      <c r="C583" s="8">
        <v>2022</v>
      </c>
      <c r="D583" s="7" t="s">
        <v>2</v>
      </c>
      <c r="E583" s="6">
        <v>44736</v>
      </c>
      <c r="F583" s="5" t="s">
        <v>33</v>
      </c>
      <c r="G583" s="3" t="s">
        <v>24</v>
      </c>
      <c r="H583" s="3" t="s">
        <v>20</v>
      </c>
      <c r="I583" s="2"/>
      <c r="J583" s="1">
        <v>7000000</v>
      </c>
    </row>
    <row r="584" spans="2:10" ht="15" customHeight="1" x14ac:dyDescent="0.35">
      <c r="B584" s="3" t="s">
        <v>23</v>
      </c>
      <c r="C584" s="8">
        <v>2022</v>
      </c>
      <c r="D584" s="7" t="s">
        <v>2</v>
      </c>
      <c r="E584" s="6">
        <v>44736</v>
      </c>
      <c r="F584" s="5" t="s">
        <v>32</v>
      </c>
      <c r="G584" s="3" t="s">
        <v>21</v>
      </c>
      <c r="H584" s="3" t="s">
        <v>20</v>
      </c>
      <c r="I584" s="2"/>
      <c r="J584" s="41">
        <f>_xlfn.XLOOKUP($F584,'Update Bonus'!M:M,'Update Bonus'!N:N)</f>
        <v>1050000</v>
      </c>
    </row>
    <row r="585" spans="2:10" ht="15" customHeight="1" x14ac:dyDescent="0.35">
      <c r="B585" s="3" t="s">
        <v>23</v>
      </c>
      <c r="C585" s="8">
        <v>2022</v>
      </c>
      <c r="D585" s="7" t="s">
        <v>2</v>
      </c>
      <c r="E585" s="6">
        <v>44736</v>
      </c>
      <c r="F585" s="5" t="s">
        <v>31</v>
      </c>
      <c r="G585" s="3" t="s">
        <v>24</v>
      </c>
      <c r="H585" s="3" t="s">
        <v>20</v>
      </c>
      <c r="I585" s="2"/>
      <c r="J585" s="1">
        <v>7000000</v>
      </c>
    </row>
    <row r="586" spans="2:10" ht="15" customHeight="1" x14ac:dyDescent="0.35">
      <c r="B586" s="3" t="s">
        <v>23</v>
      </c>
      <c r="C586" s="8">
        <v>2022</v>
      </c>
      <c r="D586" s="7" t="s">
        <v>2</v>
      </c>
      <c r="E586" s="6">
        <v>44736</v>
      </c>
      <c r="F586" s="5" t="s">
        <v>30</v>
      </c>
      <c r="G586" s="3" t="s">
        <v>21</v>
      </c>
      <c r="H586" s="3" t="s">
        <v>20</v>
      </c>
      <c r="I586" s="2"/>
      <c r="J586" s="41">
        <f>_xlfn.XLOOKUP($F586,'Update Bonus'!M:M,'Update Bonus'!N:N)</f>
        <v>420000</v>
      </c>
    </row>
    <row r="587" spans="2:10" ht="15" customHeight="1" x14ac:dyDescent="0.35">
      <c r="B587" s="3" t="s">
        <v>23</v>
      </c>
      <c r="C587" s="8">
        <v>2022</v>
      </c>
      <c r="D587" s="7" t="s">
        <v>2</v>
      </c>
      <c r="E587" s="6">
        <v>44736</v>
      </c>
      <c r="F587" s="5" t="s">
        <v>29</v>
      </c>
      <c r="G587" s="3" t="s">
        <v>24</v>
      </c>
      <c r="H587" s="3" t="s">
        <v>20</v>
      </c>
      <c r="I587" s="2"/>
      <c r="J587" s="1">
        <v>5000000</v>
      </c>
    </row>
    <row r="588" spans="2:10" ht="15" customHeight="1" x14ac:dyDescent="0.35">
      <c r="B588" s="3" t="s">
        <v>23</v>
      </c>
      <c r="C588" s="8">
        <v>2022</v>
      </c>
      <c r="D588" s="7" t="s">
        <v>2</v>
      </c>
      <c r="E588" s="6">
        <v>44736</v>
      </c>
      <c r="F588" s="5" t="s">
        <v>28</v>
      </c>
      <c r="G588" s="3" t="s">
        <v>21</v>
      </c>
      <c r="H588" s="3" t="s">
        <v>20</v>
      </c>
      <c r="I588" s="2"/>
      <c r="J588" s="41">
        <f>_xlfn.XLOOKUP($F588,'Update Bonus'!M:M,'Update Bonus'!N:N)</f>
        <v>600000</v>
      </c>
    </row>
    <row r="589" spans="2:10" ht="15" customHeight="1" x14ac:dyDescent="0.35">
      <c r="B589" s="3" t="s">
        <v>23</v>
      </c>
      <c r="C589" s="8">
        <v>2022</v>
      </c>
      <c r="D589" s="7" t="s">
        <v>2</v>
      </c>
      <c r="E589" s="6">
        <v>44736</v>
      </c>
      <c r="F589" s="5" t="s">
        <v>27</v>
      </c>
      <c r="G589" s="3" t="s">
        <v>24</v>
      </c>
      <c r="H589" s="3" t="s">
        <v>20</v>
      </c>
      <c r="I589" s="2"/>
      <c r="J589" s="1">
        <v>5000000</v>
      </c>
    </row>
    <row r="590" spans="2:10" ht="15" customHeight="1" x14ac:dyDescent="0.35">
      <c r="B590" s="3" t="s">
        <v>23</v>
      </c>
      <c r="C590" s="8">
        <v>2022</v>
      </c>
      <c r="D590" s="7" t="s">
        <v>2</v>
      </c>
      <c r="E590" s="6">
        <v>44736</v>
      </c>
      <c r="F590" s="5" t="s">
        <v>26</v>
      </c>
      <c r="G590" s="3" t="s">
        <v>21</v>
      </c>
      <c r="H590" s="3" t="s">
        <v>20</v>
      </c>
      <c r="I590" s="2"/>
      <c r="J590" s="41">
        <f>_xlfn.XLOOKUP($F590,'Update Bonus'!M:M,'Update Bonus'!N:N)</f>
        <v>450000</v>
      </c>
    </row>
    <row r="591" spans="2:10" ht="15" customHeight="1" x14ac:dyDescent="0.35">
      <c r="B591" s="3" t="s">
        <v>23</v>
      </c>
      <c r="C591" s="8">
        <v>2022</v>
      </c>
      <c r="D591" s="7" t="s">
        <v>2</v>
      </c>
      <c r="E591" s="6">
        <v>44736</v>
      </c>
      <c r="F591" s="5" t="s">
        <v>25</v>
      </c>
      <c r="G591" s="3" t="s">
        <v>24</v>
      </c>
      <c r="H591" s="3" t="s">
        <v>20</v>
      </c>
      <c r="I591" s="2"/>
      <c r="J591" s="1">
        <v>5000000</v>
      </c>
    </row>
    <row r="592" spans="2:10" ht="15" customHeight="1" x14ac:dyDescent="0.35">
      <c r="B592" s="3" t="s">
        <v>23</v>
      </c>
      <c r="C592" s="8">
        <v>2022</v>
      </c>
      <c r="D592" s="7" t="s">
        <v>2</v>
      </c>
      <c r="E592" s="6">
        <v>44736</v>
      </c>
      <c r="F592" s="5" t="s">
        <v>22</v>
      </c>
      <c r="G592" s="3" t="s">
        <v>21</v>
      </c>
      <c r="H592" s="3" t="s">
        <v>20</v>
      </c>
      <c r="I592" s="2"/>
      <c r="J592" s="41">
        <f>_xlfn.XLOOKUP($F592,'Update Bonus'!M:M,'Update Bonus'!N:N)</f>
        <v>600000</v>
      </c>
    </row>
    <row r="593" spans="2:10" ht="15" customHeight="1" x14ac:dyDescent="0.35">
      <c r="B593" s="3" t="s">
        <v>19</v>
      </c>
      <c r="C593" s="8">
        <v>2022</v>
      </c>
      <c r="D593" s="7" t="s">
        <v>2</v>
      </c>
      <c r="E593" s="6">
        <v>44739</v>
      </c>
      <c r="F593" s="5" t="s">
        <v>18</v>
      </c>
      <c r="G593" s="3" t="s">
        <v>17</v>
      </c>
      <c r="H593" s="3" t="s">
        <v>14</v>
      </c>
      <c r="I593" s="2"/>
      <c r="J593" s="1">
        <v>6149706.25</v>
      </c>
    </row>
    <row r="594" spans="2:10" ht="15" customHeight="1" x14ac:dyDescent="0.35">
      <c r="B594" s="3" t="s">
        <v>7</v>
      </c>
      <c r="C594" s="8">
        <v>2022</v>
      </c>
      <c r="D594" s="7" t="s">
        <v>2</v>
      </c>
      <c r="E594" s="6">
        <v>44740</v>
      </c>
      <c r="F594" s="5" t="s">
        <v>16</v>
      </c>
      <c r="G594" s="3" t="s">
        <v>15</v>
      </c>
      <c r="H594" s="3" t="s">
        <v>14</v>
      </c>
      <c r="I594" s="2"/>
      <c r="J594" s="1">
        <v>25202000</v>
      </c>
    </row>
    <row r="595" spans="2:10" ht="15" customHeight="1" x14ac:dyDescent="0.35">
      <c r="B595" s="3" t="s">
        <v>12</v>
      </c>
      <c r="C595" s="8">
        <v>2022</v>
      </c>
      <c r="D595" s="7" t="s">
        <v>2</v>
      </c>
      <c r="E595" s="6">
        <v>44740</v>
      </c>
      <c r="F595" s="5" t="s">
        <v>13</v>
      </c>
      <c r="G595" s="3" t="s">
        <v>10</v>
      </c>
      <c r="H595" s="3" t="s">
        <v>9</v>
      </c>
      <c r="I595" s="2"/>
      <c r="J595" s="1">
        <v>224500</v>
      </c>
    </row>
    <row r="596" spans="2:10" ht="15" customHeight="1" x14ac:dyDescent="0.35">
      <c r="B596" s="3" t="s">
        <v>12</v>
      </c>
      <c r="C596" s="8">
        <v>2022</v>
      </c>
      <c r="D596" s="7" t="s">
        <v>2</v>
      </c>
      <c r="E596" s="6">
        <v>44740</v>
      </c>
      <c r="F596" s="5" t="s">
        <v>11</v>
      </c>
      <c r="G596" s="3" t="s">
        <v>10</v>
      </c>
      <c r="H596" s="3" t="s">
        <v>9</v>
      </c>
      <c r="I596" s="2"/>
      <c r="J596" s="1">
        <v>750000</v>
      </c>
    </row>
    <row r="597" spans="2:10" ht="15" customHeight="1" x14ac:dyDescent="0.35">
      <c r="B597" s="3" t="s">
        <v>7</v>
      </c>
      <c r="C597" s="8">
        <v>2022</v>
      </c>
      <c r="D597" s="7" t="s">
        <v>2</v>
      </c>
      <c r="E597" s="6">
        <v>44740</v>
      </c>
      <c r="F597" s="5" t="s">
        <v>8</v>
      </c>
      <c r="G597" s="3" t="s">
        <v>5</v>
      </c>
      <c r="H597" s="3" t="s">
        <v>230</v>
      </c>
      <c r="I597" s="2"/>
      <c r="J597" s="1">
        <v>18550000</v>
      </c>
    </row>
    <row r="598" spans="2:10" ht="15" customHeight="1" x14ac:dyDescent="0.35">
      <c r="B598" s="3" t="s">
        <v>7</v>
      </c>
      <c r="C598" s="8">
        <v>2022</v>
      </c>
      <c r="D598" s="7" t="s">
        <v>2</v>
      </c>
      <c r="E598" s="6">
        <v>44740</v>
      </c>
      <c r="F598" s="5" t="s">
        <v>6</v>
      </c>
      <c r="G598" s="3" t="s">
        <v>5</v>
      </c>
      <c r="H598" s="3" t="s">
        <v>230</v>
      </c>
      <c r="I598" s="2"/>
      <c r="J598" s="1">
        <v>7500000</v>
      </c>
    </row>
    <row r="599" spans="2:10" ht="15" customHeight="1" x14ac:dyDescent="0.35">
      <c r="B599" s="3" t="s">
        <v>4</v>
      </c>
      <c r="C599" s="8">
        <v>2022</v>
      </c>
      <c r="D599" s="7" t="s">
        <v>2</v>
      </c>
      <c r="E599" s="6">
        <v>44742</v>
      </c>
      <c r="F599" s="5" t="s">
        <v>1</v>
      </c>
      <c r="G599" s="4" t="s">
        <v>228</v>
      </c>
      <c r="H599" s="3" t="s">
        <v>0</v>
      </c>
      <c r="I599" s="2"/>
      <c r="J599" s="1">
        <v>30000</v>
      </c>
    </row>
    <row r="600" spans="2:10" ht="15" customHeight="1" x14ac:dyDescent="0.35">
      <c r="B600" s="3" t="s">
        <v>3</v>
      </c>
      <c r="C600" s="8">
        <v>2022</v>
      </c>
      <c r="D600" s="7" t="s">
        <v>2</v>
      </c>
      <c r="E600" s="6">
        <v>44742</v>
      </c>
      <c r="F600" s="5" t="s">
        <v>1</v>
      </c>
      <c r="G600" s="4" t="s">
        <v>225</v>
      </c>
      <c r="H600" s="3" t="s">
        <v>0</v>
      </c>
      <c r="I600" s="2"/>
      <c r="J600" s="1">
        <v>30000</v>
      </c>
    </row>
  </sheetData>
  <autoFilter ref="B6:J60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abSelected="1" zoomScale="64" zoomScaleNormal="64" workbookViewId="0">
      <pane xSplit="5" ySplit="7" topLeftCell="F26" activePane="bottomRight" state="frozen"/>
      <selection pane="topRight" activeCell="F1" sqref="F1"/>
      <selection pane="bottomLeft" activeCell="A12" sqref="A12"/>
      <selection pane="bottomRight" activeCell="E29" sqref="E29"/>
    </sheetView>
  </sheetViews>
  <sheetFormatPr defaultRowHeight="14.5" x14ac:dyDescent="0.35"/>
  <cols>
    <col min="1" max="1" width="4.7265625" customWidth="1"/>
    <col min="2" max="2" width="3.81640625" customWidth="1"/>
    <col min="3" max="3" width="8.26953125" bestFit="1" customWidth="1"/>
    <col min="4" max="4" width="27.81640625" customWidth="1"/>
    <col min="5" max="5" width="13.1796875" style="16" customWidth="1"/>
    <col min="6" max="6" width="11.81640625" customWidth="1"/>
    <col min="7" max="7" width="13.1796875" style="16" customWidth="1"/>
    <col min="8" max="8" width="11.81640625" customWidth="1"/>
    <col min="9" max="9" width="13.1796875" style="16" customWidth="1"/>
    <col min="10" max="10" width="11.81640625" customWidth="1"/>
    <col min="11" max="11" width="13.26953125" style="16" customWidth="1"/>
    <col min="12" max="12" width="11.81640625" customWidth="1"/>
    <col min="13" max="13" width="28" hidden="1" customWidth="1"/>
    <col min="14" max="14" width="13.26953125" style="16" customWidth="1"/>
    <col min="15" max="15" width="11.1796875" customWidth="1"/>
    <col min="16" max="16" width="28.26953125" hidden="1" customWidth="1"/>
    <col min="17" max="17" width="13.26953125" style="16" customWidth="1"/>
    <col min="18" max="18" width="11.1796875" customWidth="1"/>
    <col min="19" max="19" width="28.26953125" hidden="1" customWidth="1"/>
    <col min="20" max="20" width="13.26953125" style="16" customWidth="1"/>
  </cols>
  <sheetData>
    <row r="1" spans="2:20" ht="21" x14ac:dyDescent="0.5">
      <c r="B1" s="17" t="s">
        <v>514</v>
      </c>
    </row>
    <row r="2" spans="2:20" x14ac:dyDescent="0.35">
      <c r="B2" s="15"/>
    </row>
    <row r="4" spans="2:20" ht="21" x14ac:dyDescent="0.5">
      <c r="B4" s="14" t="s">
        <v>363</v>
      </c>
    </row>
    <row r="5" spans="2:20" ht="6.75" customHeight="1" x14ac:dyDescent="0.35"/>
    <row r="6" spans="2:20" ht="15" customHeight="1" x14ac:dyDescent="0.35">
      <c r="B6" s="80" t="s">
        <v>364</v>
      </c>
      <c r="C6" s="80" t="s">
        <v>365</v>
      </c>
      <c r="D6" s="80" t="s">
        <v>366</v>
      </c>
      <c r="E6" s="81" t="s">
        <v>367</v>
      </c>
      <c r="F6" s="79">
        <v>45658</v>
      </c>
      <c r="G6" s="79"/>
      <c r="H6" s="79">
        <v>45689</v>
      </c>
      <c r="I6" s="79"/>
      <c r="J6" s="79">
        <v>45717</v>
      </c>
      <c r="K6" s="79"/>
      <c r="L6" s="96">
        <v>44652</v>
      </c>
      <c r="M6" s="97"/>
      <c r="N6" s="98"/>
      <c r="O6" s="96">
        <v>44682</v>
      </c>
      <c r="P6" s="97"/>
      <c r="Q6" s="98"/>
      <c r="R6" s="96">
        <v>44713</v>
      </c>
      <c r="S6" s="97"/>
      <c r="T6" s="98"/>
    </row>
    <row r="7" spans="2:20" x14ac:dyDescent="0.35">
      <c r="B7" s="80"/>
      <c r="C7" s="80"/>
      <c r="D7" s="80"/>
      <c r="E7" s="81"/>
      <c r="F7" s="18" t="s">
        <v>368</v>
      </c>
      <c r="G7" s="19" t="s">
        <v>369</v>
      </c>
      <c r="H7" s="18" t="s">
        <v>368</v>
      </c>
      <c r="I7" s="19" t="s">
        <v>369</v>
      </c>
      <c r="J7" s="18" t="s">
        <v>368</v>
      </c>
      <c r="K7" s="19" t="s">
        <v>369</v>
      </c>
      <c r="L7" s="20" t="s">
        <v>368</v>
      </c>
      <c r="M7" s="40" t="s">
        <v>442</v>
      </c>
      <c r="N7" s="26" t="s">
        <v>369</v>
      </c>
      <c r="O7" s="20" t="s">
        <v>368</v>
      </c>
      <c r="P7" s="40" t="s">
        <v>442</v>
      </c>
      <c r="Q7" s="26" t="s">
        <v>369</v>
      </c>
      <c r="R7" s="20" t="s">
        <v>368</v>
      </c>
      <c r="S7" s="40" t="s">
        <v>442</v>
      </c>
      <c r="T7" s="26" t="s">
        <v>369</v>
      </c>
    </row>
    <row r="8" spans="2:20" x14ac:dyDescent="0.35">
      <c r="B8" s="21">
        <v>1</v>
      </c>
      <c r="C8" s="22" t="s">
        <v>370</v>
      </c>
      <c r="D8" s="22" t="s">
        <v>371</v>
      </c>
      <c r="E8" s="24">
        <v>15000000</v>
      </c>
      <c r="F8" s="23">
        <v>4</v>
      </c>
      <c r="G8" s="25">
        <v>10000000</v>
      </c>
      <c r="H8" s="23">
        <v>3</v>
      </c>
      <c r="I8" s="25">
        <v>10000000</v>
      </c>
      <c r="J8" s="23">
        <v>5</v>
      </c>
      <c r="K8" s="25">
        <v>10000000</v>
      </c>
      <c r="L8" s="21">
        <v>5</v>
      </c>
      <c r="M8" s="46" t="s">
        <v>74</v>
      </c>
      <c r="N8" s="27">
        <f>VLOOKUP($E8&amp;"-"&amp;$L8,[1]Adjustment!$D$16:$F$40,3,FALSE)</f>
        <v>2250000</v>
      </c>
      <c r="O8" s="21">
        <v>4</v>
      </c>
      <c r="P8" s="46" t="s">
        <v>74</v>
      </c>
      <c r="Q8" s="27">
        <f>VLOOKUP($E8&amp;"-"&amp;$O8,[1]Adjustment!$D$16:$F$40,3,FALSE)</f>
        <v>1800000</v>
      </c>
      <c r="R8" s="21">
        <v>4</v>
      </c>
      <c r="S8" s="46" t="s">
        <v>74</v>
      </c>
      <c r="T8" s="27">
        <f>VLOOKUP(E8&amp;"-"&amp;R8,[1]Adjustment!$D$16:$F$40,3,FALSE)</f>
        <v>1800000</v>
      </c>
    </row>
    <row r="9" spans="2:20" x14ac:dyDescent="0.35">
      <c r="B9" s="21">
        <v>2</v>
      </c>
      <c r="C9" s="22" t="s">
        <v>372</v>
      </c>
      <c r="D9" s="22" t="s">
        <v>373</v>
      </c>
      <c r="E9" s="24">
        <v>15000000</v>
      </c>
      <c r="F9" s="23">
        <v>3</v>
      </c>
      <c r="G9" s="25">
        <v>7500000</v>
      </c>
      <c r="H9" s="23">
        <v>2</v>
      </c>
      <c r="I9" s="25">
        <v>7500000</v>
      </c>
      <c r="J9" s="23">
        <v>5</v>
      </c>
      <c r="K9" s="25">
        <v>7500000</v>
      </c>
      <c r="L9" s="21">
        <v>5</v>
      </c>
      <c r="M9" s="46" t="s">
        <v>72</v>
      </c>
      <c r="N9" s="27">
        <f>VLOOKUP($E9&amp;"-"&amp;$L9,[1]Adjustment!$D$16:$F$40,3,FALSE)</f>
        <v>2250000</v>
      </c>
      <c r="O9" s="21">
        <v>2</v>
      </c>
      <c r="P9" s="46" t="s">
        <v>72</v>
      </c>
      <c r="Q9" s="27">
        <f>VLOOKUP($E9&amp;"-"&amp;$O9,[1]Adjustment!$D$16:$F$40,3,FALSE)</f>
        <v>900000</v>
      </c>
      <c r="R9" s="21">
        <v>3</v>
      </c>
      <c r="S9" s="46" t="s">
        <v>72</v>
      </c>
      <c r="T9" s="27">
        <f>VLOOKUP(E9&amp;"-"&amp;R9,[1]Adjustment!$D$16:$F$40,3,FALSE)</f>
        <v>1350000</v>
      </c>
    </row>
    <row r="10" spans="2:20" x14ac:dyDescent="0.35">
      <c r="B10" s="21">
        <v>3</v>
      </c>
      <c r="C10" s="22" t="s">
        <v>374</v>
      </c>
      <c r="D10" s="22" t="s">
        <v>375</v>
      </c>
      <c r="E10" s="24">
        <v>15000000</v>
      </c>
      <c r="F10" s="23">
        <v>4</v>
      </c>
      <c r="G10" s="25">
        <v>9000000</v>
      </c>
      <c r="H10" s="23">
        <v>3</v>
      </c>
      <c r="I10" s="25">
        <v>9000000</v>
      </c>
      <c r="J10" s="23">
        <v>4</v>
      </c>
      <c r="K10" s="25">
        <v>9000000</v>
      </c>
      <c r="L10" s="21">
        <v>4</v>
      </c>
      <c r="M10" s="46" t="s">
        <v>70</v>
      </c>
      <c r="N10" s="27">
        <f>VLOOKUP($E10&amp;"-"&amp;$L10,[1]Adjustment!$D$16:$F$40,3,FALSE)</f>
        <v>1800000</v>
      </c>
      <c r="O10" s="21">
        <v>3</v>
      </c>
      <c r="P10" s="46" t="s">
        <v>70</v>
      </c>
      <c r="Q10" s="27">
        <f>VLOOKUP($E10&amp;"-"&amp;$O10,[1]Adjustment!$D$16:$F$40,3,FALSE)</f>
        <v>1350000</v>
      </c>
      <c r="R10" s="21">
        <v>4</v>
      </c>
      <c r="S10" s="46" t="s">
        <v>70</v>
      </c>
      <c r="T10" s="27">
        <f>VLOOKUP(E10&amp;"-"&amp;R10,[1]Adjustment!$D$16:$F$40,3,FALSE)</f>
        <v>1800000</v>
      </c>
    </row>
    <row r="11" spans="2:20" x14ac:dyDescent="0.35">
      <c r="B11" s="21">
        <v>4</v>
      </c>
      <c r="C11" s="22" t="s">
        <v>376</v>
      </c>
      <c r="D11" s="22" t="s">
        <v>377</v>
      </c>
      <c r="E11" s="24">
        <v>12000000</v>
      </c>
      <c r="F11" s="23">
        <v>4</v>
      </c>
      <c r="G11" s="25">
        <v>10000000</v>
      </c>
      <c r="H11" s="23">
        <v>3</v>
      </c>
      <c r="I11" s="25">
        <v>10000000</v>
      </c>
      <c r="J11" s="23">
        <v>2</v>
      </c>
      <c r="K11" s="25">
        <v>10000000</v>
      </c>
      <c r="L11" s="21">
        <v>5</v>
      </c>
      <c r="M11" s="46" t="s">
        <v>68</v>
      </c>
      <c r="N11" s="27">
        <f>VLOOKUP($E11&amp;"-"&amp;$L11,[1]Adjustment!$D$16:$F$40,3,FALSE)</f>
        <v>1800000</v>
      </c>
      <c r="O11" s="21">
        <v>5</v>
      </c>
      <c r="P11" s="46" t="s">
        <v>68</v>
      </c>
      <c r="Q11" s="27">
        <f>VLOOKUP($E11&amp;"-"&amp;$O11,[1]Adjustment!$D$16:$F$40,3,FALSE)</f>
        <v>1800000</v>
      </c>
      <c r="R11" s="21">
        <v>5</v>
      </c>
      <c r="S11" s="46" t="s">
        <v>68</v>
      </c>
      <c r="T11" s="27">
        <f>VLOOKUP(E11&amp;"-"&amp;R11,[1]Adjustment!$D$16:$F$40,3,FALSE)</f>
        <v>1800000</v>
      </c>
    </row>
    <row r="12" spans="2:20" x14ac:dyDescent="0.35">
      <c r="B12" s="21">
        <v>5</v>
      </c>
      <c r="C12" s="22" t="s">
        <v>378</v>
      </c>
      <c r="D12" s="22" t="s">
        <v>379</v>
      </c>
      <c r="E12" s="24">
        <v>10000000</v>
      </c>
      <c r="F12" s="23">
        <v>1</v>
      </c>
      <c r="G12" s="25">
        <v>7000000</v>
      </c>
      <c r="H12" s="23">
        <v>2</v>
      </c>
      <c r="I12" s="25">
        <v>7000000</v>
      </c>
      <c r="J12" s="23">
        <v>1</v>
      </c>
      <c r="K12" s="25">
        <v>7000000</v>
      </c>
      <c r="L12" s="21">
        <v>1</v>
      </c>
      <c r="M12" s="46" t="s">
        <v>66</v>
      </c>
      <c r="N12" s="27">
        <f>VLOOKUP($E12&amp;"-"&amp;$L12,[1]Adjustment!$D$16:$F$40,3,FALSE)</f>
        <v>300000</v>
      </c>
      <c r="O12" s="21">
        <v>2</v>
      </c>
      <c r="P12" s="46" t="s">
        <v>66</v>
      </c>
      <c r="Q12" s="27">
        <f>VLOOKUP($E12&amp;"-"&amp;$O12,[1]Adjustment!$D$16:$F$40,3,FALSE)</f>
        <v>600000</v>
      </c>
      <c r="R12" s="21">
        <v>1</v>
      </c>
      <c r="S12" s="46" t="s">
        <v>66</v>
      </c>
      <c r="T12" s="27">
        <f>VLOOKUP(E12&amp;"-"&amp;R12,[1]Adjustment!$D$16:$F$40,3,FALSE)</f>
        <v>300000</v>
      </c>
    </row>
    <row r="13" spans="2:20" x14ac:dyDescent="0.35">
      <c r="B13" s="21">
        <v>6</v>
      </c>
      <c r="C13" s="22" t="s">
        <v>380</v>
      </c>
      <c r="D13" s="22" t="s">
        <v>381</v>
      </c>
      <c r="E13" s="24">
        <v>10000000</v>
      </c>
      <c r="F13" s="23">
        <v>4</v>
      </c>
      <c r="G13" s="25">
        <v>7000000</v>
      </c>
      <c r="H13" s="23">
        <v>4</v>
      </c>
      <c r="I13" s="25">
        <v>7000000</v>
      </c>
      <c r="J13" s="23">
        <v>4</v>
      </c>
      <c r="K13" s="25">
        <v>7000000</v>
      </c>
      <c r="L13" s="21">
        <v>4</v>
      </c>
      <c r="M13" s="46" t="s">
        <v>64</v>
      </c>
      <c r="N13" s="27">
        <f>VLOOKUP($E13&amp;"-"&amp;$L13,[1]Adjustment!$D$16:$F$40,3,FALSE)</f>
        <v>1200000</v>
      </c>
      <c r="O13" s="21">
        <v>4</v>
      </c>
      <c r="P13" s="46" t="s">
        <v>64</v>
      </c>
      <c r="Q13" s="27">
        <f>VLOOKUP($E13&amp;"-"&amp;$O13,[1]Adjustment!$D$16:$F$40,3,FALSE)</f>
        <v>1200000</v>
      </c>
      <c r="R13" s="21">
        <v>4</v>
      </c>
      <c r="S13" s="46" t="s">
        <v>64</v>
      </c>
      <c r="T13" s="27">
        <f>VLOOKUP(E13&amp;"-"&amp;R13,[1]Adjustment!$D$16:$F$40,3,FALSE)</f>
        <v>1200000</v>
      </c>
    </row>
    <row r="14" spans="2:20" x14ac:dyDescent="0.35">
      <c r="B14" s="21">
        <v>7</v>
      </c>
      <c r="C14" s="22" t="s">
        <v>382</v>
      </c>
      <c r="D14" s="22" t="s">
        <v>383</v>
      </c>
      <c r="E14" s="24">
        <v>12000000</v>
      </c>
      <c r="F14" s="23">
        <v>5</v>
      </c>
      <c r="G14" s="25">
        <v>9000000</v>
      </c>
      <c r="H14" s="23">
        <v>3</v>
      </c>
      <c r="I14" s="25">
        <v>9000000</v>
      </c>
      <c r="J14" s="23">
        <v>3</v>
      </c>
      <c r="K14" s="25">
        <v>9000000</v>
      </c>
      <c r="L14" s="21">
        <v>3</v>
      </c>
      <c r="M14" s="46" t="s">
        <v>62</v>
      </c>
      <c r="N14" s="27">
        <f>VLOOKUP($E14&amp;"-"&amp;$L14,[1]Adjustment!$D$16:$F$40,3,FALSE)</f>
        <v>1080000</v>
      </c>
      <c r="O14" s="21">
        <v>3</v>
      </c>
      <c r="P14" s="46" t="s">
        <v>62</v>
      </c>
      <c r="Q14" s="27">
        <f>VLOOKUP($E14&amp;"-"&amp;$O14,[1]Adjustment!$D$16:$F$40,3,FALSE)</f>
        <v>1080000</v>
      </c>
      <c r="R14" s="21">
        <v>5</v>
      </c>
      <c r="S14" s="46" t="s">
        <v>62</v>
      </c>
      <c r="T14" s="27">
        <f>VLOOKUP(E14&amp;"-"&amp;R14,[1]Adjustment!$D$16:$F$40,3,FALSE)</f>
        <v>1800000</v>
      </c>
    </row>
    <row r="15" spans="2:20" collapsed="1" x14ac:dyDescent="0.35">
      <c r="B15" s="21">
        <v>8</v>
      </c>
      <c r="C15" s="22" t="s">
        <v>384</v>
      </c>
      <c r="D15" s="22" t="s">
        <v>385</v>
      </c>
      <c r="E15" s="24">
        <v>10000000</v>
      </c>
      <c r="F15" s="23">
        <v>4</v>
      </c>
      <c r="G15" s="25">
        <v>8000000</v>
      </c>
      <c r="H15" s="23">
        <v>4</v>
      </c>
      <c r="I15" s="25">
        <v>8000000</v>
      </c>
      <c r="J15" s="23">
        <v>4</v>
      </c>
      <c r="K15" s="25">
        <v>8000000</v>
      </c>
      <c r="L15" s="21">
        <v>4</v>
      </c>
      <c r="M15" s="46" t="s">
        <v>60</v>
      </c>
      <c r="N15" s="27">
        <f>VLOOKUP($E15&amp;"-"&amp;$L15,[1]Adjustment!$D$16:$F$40,3,FALSE)</f>
        <v>1200000</v>
      </c>
      <c r="O15" s="21">
        <v>4</v>
      </c>
      <c r="P15" s="46" t="s">
        <v>60</v>
      </c>
      <c r="Q15" s="27">
        <f>VLOOKUP($E15&amp;"-"&amp;$O15,[1]Adjustment!$D$16:$F$40,3,FALSE)</f>
        <v>1200000</v>
      </c>
      <c r="R15" s="21">
        <v>4</v>
      </c>
      <c r="S15" s="46" t="s">
        <v>60</v>
      </c>
      <c r="T15" s="27">
        <f>VLOOKUP(E15&amp;"-"&amp;R15,[1]Adjustment!$D$16:$F$40,3,FALSE)</f>
        <v>1200000</v>
      </c>
    </row>
    <row r="16" spans="2:20" x14ac:dyDescent="0.35">
      <c r="B16" s="21">
        <v>9</v>
      </c>
      <c r="C16" s="22" t="s">
        <v>386</v>
      </c>
      <c r="D16" s="22" t="s">
        <v>387</v>
      </c>
      <c r="E16" s="24">
        <v>10000000</v>
      </c>
      <c r="F16" s="23">
        <v>2</v>
      </c>
      <c r="G16" s="25">
        <v>5000000</v>
      </c>
      <c r="H16" s="23">
        <v>2</v>
      </c>
      <c r="I16" s="25">
        <v>5000000</v>
      </c>
      <c r="J16" s="23">
        <v>4</v>
      </c>
      <c r="K16" s="25">
        <v>5000000</v>
      </c>
      <c r="L16" s="21">
        <v>4</v>
      </c>
      <c r="M16" s="46" t="s">
        <v>58</v>
      </c>
      <c r="N16" s="27">
        <f>VLOOKUP($E16&amp;"-"&amp;$L16,[1]Adjustment!$D$16:$F$40,3,FALSE)</f>
        <v>1200000</v>
      </c>
      <c r="O16" s="21">
        <v>2</v>
      </c>
      <c r="P16" s="46" t="s">
        <v>58</v>
      </c>
      <c r="Q16" s="27">
        <f>VLOOKUP($E16&amp;"-"&amp;$O16,[1]Adjustment!$D$16:$F$40,3,FALSE)</f>
        <v>600000</v>
      </c>
      <c r="R16" s="21">
        <v>2</v>
      </c>
      <c r="S16" s="46" t="s">
        <v>58</v>
      </c>
      <c r="T16" s="27">
        <f>VLOOKUP(E16&amp;"-"&amp;R16,[1]Adjustment!$D$16:$F$40,3,FALSE)</f>
        <v>600000</v>
      </c>
    </row>
    <row r="17" spans="2:20" x14ac:dyDescent="0.35">
      <c r="B17" s="21">
        <v>10</v>
      </c>
      <c r="C17" s="22" t="s">
        <v>388</v>
      </c>
      <c r="D17" s="22" t="s">
        <v>389</v>
      </c>
      <c r="E17" s="24">
        <v>10000000</v>
      </c>
      <c r="F17" s="23">
        <v>3</v>
      </c>
      <c r="G17" s="25">
        <v>7000000</v>
      </c>
      <c r="H17" s="23">
        <v>4</v>
      </c>
      <c r="I17" s="25">
        <v>7000000</v>
      </c>
      <c r="J17" s="23">
        <v>3</v>
      </c>
      <c r="K17" s="25">
        <v>7000000</v>
      </c>
      <c r="L17" s="21">
        <v>3</v>
      </c>
      <c r="M17" s="46" t="s">
        <v>56</v>
      </c>
      <c r="N17" s="27">
        <f>VLOOKUP($E17&amp;"-"&amp;$L17,[1]Adjustment!$D$16:$F$40,3,FALSE)</f>
        <v>900000</v>
      </c>
      <c r="O17" s="21">
        <v>4</v>
      </c>
      <c r="P17" s="46" t="s">
        <v>56</v>
      </c>
      <c r="Q17" s="27">
        <f>VLOOKUP($E17&amp;"-"&amp;$O17,[1]Adjustment!$D$16:$F$40,3,FALSE)</f>
        <v>1200000</v>
      </c>
      <c r="R17" s="21">
        <v>3</v>
      </c>
      <c r="S17" s="46" t="s">
        <v>56</v>
      </c>
      <c r="T17" s="27">
        <f>VLOOKUP(E17&amp;"-"&amp;R17,[1]Adjustment!$D$16:$F$40,3,FALSE)</f>
        <v>900000</v>
      </c>
    </row>
    <row r="18" spans="2:20" x14ac:dyDescent="0.35">
      <c r="B18" s="21">
        <v>11</v>
      </c>
      <c r="C18" s="22" t="s">
        <v>390</v>
      </c>
      <c r="D18" s="22" t="s">
        <v>391</v>
      </c>
      <c r="E18" s="24">
        <v>12000000</v>
      </c>
      <c r="F18" s="23">
        <v>5</v>
      </c>
      <c r="G18" s="25">
        <v>8500000</v>
      </c>
      <c r="H18" s="23">
        <v>3</v>
      </c>
      <c r="I18" s="25">
        <v>8500000</v>
      </c>
      <c r="J18" s="23">
        <v>5</v>
      </c>
      <c r="K18" s="25">
        <v>8500000</v>
      </c>
      <c r="L18" s="21">
        <v>5</v>
      </c>
      <c r="M18" s="46" t="s">
        <v>54</v>
      </c>
      <c r="N18" s="27">
        <f>VLOOKUP($E18&amp;"-"&amp;$L18,[1]Adjustment!$D$16:$F$40,3,FALSE)</f>
        <v>1800000</v>
      </c>
      <c r="O18" s="21">
        <v>3</v>
      </c>
      <c r="P18" s="46" t="s">
        <v>54</v>
      </c>
      <c r="Q18" s="27">
        <f>VLOOKUP($E18&amp;"-"&amp;$O18,[1]Adjustment!$D$16:$F$40,3,FALSE)</f>
        <v>1080000</v>
      </c>
      <c r="R18" s="21">
        <v>5</v>
      </c>
      <c r="S18" s="46" t="s">
        <v>54</v>
      </c>
      <c r="T18" s="27">
        <f>VLOOKUP(E18&amp;"-"&amp;R18,[1]Adjustment!$D$16:$F$40,3,FALSE)</f>
        <v>1800000</v>
      </c>
    </row>
    <row r="19" spans="2:20" x14ac:dyDescent="0.35">
      <c r="B19" s="21">
        <v>12</v>
      </c>
      <c r="C19" s="22" t="s">
        <v>392</v>
      </c>
      <c r="D19" s="22" t="s">
        <v>393</v>
      </c>
      <c r="E19" s="24">
        <v>10000000</v>
      </c>
      <c r="F19" s="23">
        <v>3</v>
      </c>
      <c r="G19" s="25">
        <v>6000000</v>
      </c>
      <c r="H19" s="23">
        <v>3</v>
      </c>
      <c r="I19" s="25">
        <v>6000000</v>
      </c>
      <c r="J19" s="23">
        <v>3</v>
      </c>
      <c r="K19" s="25">
        <v>6000000</v>
      </c>
      <c r="L19" s="21">
        <v>3</v>
      </c>
      <c r="M19" s="46" t="s">
        <v>52</v>
      </c>
      <c r="N19" s="27">
        <f>VLOOKUP($E19&amp;"-"&amp;$L19,[1]Adjustment!$D$16:$F$40,3,FALSE)</f>
        <v>900000</v>
      </c>
      <c r="O19" s="21">
        <v>3</v>
      </c>
      <c r="P19" s="46" t="s">
        <v>52</v>
      </c>
      <c r="Q19" s="27">
        <f>VLOOKUP($E19&amp;"-"&amp;$O19,[1]Adjustment!$D$16:$F$40,3,FALSE)</f>
        <v>900000</v>
      </c>
      <c r="R19" s="21">
        <v>3</v>
      </c>
      <c r="S19" s="46" t="s">
        <v>52</v>
      </c>
      <c r="T19" s="27">
        <f>VLOOKUP(E19&amp;"-"&amp;R19,[1]Adjustment!$D$16:$F$40,3,FALSE)</f>
        <v>900000</v>
      </c>
    </row>
    <row r="20" spans="2:20" x14ac:dyDescent="0.35">
      <c r="B20" s="21">
        <v>13</v>
      </c>
      <c r="C20" s="22" t="s">
        <v>394</v>
      </c>
      <c r="D20" s="22" t="s">
        <v>395</v>
      </c>
      <c r="E20" s="24">
        <v>10000000</v>
      </c>
      <c r="F20" s="23">
        <v>1</v>
      </c>
      <c r="G20" s="25">
        <v>5000000</v>
      </c>
      <c r="H20" s="23">
        <v>1</v>
      </c>
      <c r="I20" s="25">
        <v>5000000</v>
      </c>
      <c r="J20" s="23">
        <v>1</v>
      </c>
      <c r="K20" s="25">
        <v>5000000</v>
      </c>
      <c r="L20" s="21">
        <v>1</v>
      </c>
      <c r="M20" s="46" t="s">
        <v>50</v>
      </c>
      <c r="N20" s="27">
        <f>VLOOKUP($E20&amp;"-"&amp;$L20,[1]Adjustment!$D$16:$F$40,3,FALSE)</f>
        <v>300000</v>
      </c>
      <c r="O20" s="21">
        <v>1</v>
      </c>
      <c r="P20" s="46" t="s">
        <v>50</v>
      </c>
      <c r="Q20" s="27">
        <f>VLOOKUP($E20&amp;"-"&amp;$O20,[1]Adjustment!$D$16:$F$40,3,FALSE)</f>
        <v>300000</v>
      </c>
      <c r="R20" s="21">
        <v>1</v>
      </c>
      <c r="S20" s="46" t="s">
        <v>50</v>
      </c>
      <c r="T20" s="27">
        <f>VLOOKUP(E20&amp;"-"&amp;R20,[1]Adjustment!$D$16:$F$40,3,FALSE)</f>
        <v>300000</v>
      </c>
    </row>
    <row r="21" spans="2:20" collapsed="1" x14ac:dyDescent="0.35">
      <c r="B21" s="21">
        <v>14</v>
      </c>
      <c r="C21" s="22" t="s">
        <v>396</v>
      </c>
      <c r="D21" s="22" t="s">
        <v>397</v>
      </c>
      <c r="E21" s="24">
        <v>7000000</v>
      </c>
      <c r="F21" s="23">
        <v>5</v>
      </c>
      <c r="G21" s="25">
        <v>9000000</v>
      </c>
      <c r="H21" s="23">
        <v>2</v>
      </c>
      <c r="I21" s="25">
        <v>9000000</v>
      </c>
      <c r="J21" s="23">
        <v>3</v>
      </c>
      <c r="K21" s="25">
        <v>9000000</v>
      </c>
      <c r="L21" s="21">
        <v>3</v>
      </c>
      <c r="M21" s="46" t="s">
        <v>48</v>
      </c>
      <c r="N21" s="27">
        <f>VLOOKUP($E21&amp;"-"&amp;$L21,[1]Adjustment!$D$16:$F$40,3,FALSE)</f>
        <v>630000</v>
      </c>
      <c r="O21" s="21">
        <v>2</v>
      </c>
      <c r="P21" s="46" t="s">
        <v>48</v>
      </c>
      <c r="Q21" s="27">
        <f>VLOOKUP($E21&amp;"-"&amp;$O21,[1]Adjustment!$D$16:$F$40,3,FALSE)</f>
        <v>420000</v>
      </c>
      <c r="R21" s="21">
        <v>5</v>
      </c>
      <c r="S21" s="46" t="s">
        <v>48</v>
      </c>
      <c r="T21" s="27">
        <f>VLOOKUP(E21&amp;"-"&amp;R21,[1]Adjustment!$D$16:$F$40,3,FALSE)</f>
        <v>1050000</v>
      </c>
    </row>
    <row r="22" spans="2:20" x14ac:dyDescent="0.35">
      <c r="B22" s="21">
        <v>15</v>
      </c>
      <c r="C22" s="22" t="s">
        <v>398</v>
      </c>
      <c r="D22" s="22" t="s">
        <v>397</v>
      </c>
      <c r="E22" s="24">
        <v>7000000</v>
      </c>
      <c r="F22" s="23">
        <v>4</v>
      </c>
      <c r="G22" s="25">
        <v>8000000</v>
      </c>
      <c r="H22" s="23">
        <v>4</v>
      </c>
      <c r="I22" s="25">
        <v>8000000</v>
      </c>
      <c r="J22" s="23">
        <v>4</v>
      </c>
      <c r="K22" s="25">
        <v>8000000</v>
      </c>
      <c r="L22" s="21">
        <v>4</v>
      </c>
      <c r="M22" s="46" t="s">
        <v>46</v>
      </c>
      <c r="N22" s="27">
        <f>VLOOKUP($E22&amp;"-"&amp;$L22,[1]Adjustment!$D$16:$F$40,3,FALSE)</f>
        <v>840000</v>
      </c>
      <c r="O22" s="21">
        <v>4</v>
      </c>
      <c r="P22" s="46" t="s">
        <v>46</v>
      </c>
      <c r="Q22" s="27">
        <f>VLOOKUP($E22&amp;"-"&amp;$O22,[1]Adjustment!$D$16:$F$40,3,FALSE)</f>
        <v>840000</v>
      </c>
      <c r="R22" s="21">
        <v>4</v>
      </c>
      <c r="S22" s="46" t="s">
        <v>46</v>
      </c>
      <c r="T22" s="27">
        <f>VLOOKUP(E22&amp;"-"&amp;R22,[1]Adjustment!$D$16:$F$40,3,FALSE)</f>
        <v>840000</v>
      </c>
    </row>
    <row r="23" spans="2:20" x14ac:dyDescent="0.35">
      <c r="B23" s="21">
        <v>16</v>
      </c>
      <c r="C23" s="22" t="s">
        <v>399</v>
      </c>
      <c r="D23" s="22" t="s">
        <v>397</v>
      </c>
      <c r="E23" s="24">
        <v>7000000</v>
      </c>
      <c r="F23" s="23">
        <v>3</v>
      </c>
      <c r="G23" s="25">
        <v>6000000</v>
      </c>
      <c r="H23" s="23">
        <v>3</v>
      </c>
      <c r="I23" s="25">
        <v>6000000</v>
      </c>
      <c r="J23" s="23">
        <v>3</v>
      </c>
      <c r="K23" s="25">
        <v>6000000</v>
      </c>
      <c r="L23" s="21">
        <v>3</v>
      </c>
      <c r="M23" s="46" t="s">
        <v>44</v>
      </c>
      <c r="N23" s="27">
        <f>VLOOKUP($E23&amp;"-"&amp;$L23,[1]Adjustment!$D$16:$F$40,3,FALSE)</f>
        <v>630000</v>
      </c>
      <c r="O23" s="21">
        <v>3</v>
      </c>
      <c r="P23" s="46" t="s">
        <v>44</v>
      </c>
      <c r="Q23" s="27">
        <f>VLOOKUP($E23&amp;"-"&amp;$O23,[1]Adjustment!$D$16:$F$40,3,FALSE)</f>
        <v>630000</v>
      </c>
      <c r="R23" s="21">
        <v>3</v>
      </c>
      <c r="S23" s="46" t="s">
        <v>44</v>
      </c>
      <c r="T23" s="27">
        <f>VLOOKUP(E23&amp;"-"&amp;R23,[1]Adjustment!$D$16:$F$40,3,FALSE)</f>
        <v>630000</v>
      </c>
    </row>
    <row r="24" spans="2:20" x14ac:dyDescent="0.35">
      <c r="B24" s="21">
        <v>17</v>
      </c>
      <c r="C24" s="22" t="s">
        <v>400</v>
      </c>
      <c r="D24" s="22" t="s">
        <v>397</v>
      </c>
      <c r="E24" s="24">
        <v>7000000</v>
      </c>
      <c r="F24" s="23">
        <v>5</v>
      </c>
      <c r="G24" s="25">
        <v>10000000</v>
      </c>
      <c r="H24" s="23">
        <v>2</v>
      </c>
      <c r="I24" s="25">
        <v>10000000</v>
      </c>
      <c r="J24" s="23">
        <v>3</v>
      </c>
      <c r="K24" s="25">
        <v>10000000</v>
      </c>
      <c r="L24" s="21">
        <v>3</v>
      </c>
      <c r="M24" s="46" t="s">
        <v>42</v>
      </c>
      <c r="N24" s="27">
        <f>VLOOKUP($E24&amp;"-"&amp;$L24,[1]Adjustment!$D$16:$F$40,3,FALSE)</f>
        <v>630000</v>
      </c>
      <c r="O24" s="21">
        <v>2</v>
      </c>
      <c r="P24" s="46" t="s">
        <v>42</v>
      </c>
      <c r="Q24" s="27">
        <f>VLOOKUP($E24&amp;"-"&amp;$O24,[1]Adjustment!$D$16:$F$40,3,FALSE)</f>
        <v>420000</v>
      </c>
      <c r="R24" s="21">
        <v>5</v>
      </c>
      <c r="S24" s="46" t="s">
        <v>42</v>
      </c>
      <c r="T24" s="27">
        <f>VLOOKUP(E24&amp;"-"&amp;R24,[1]Adjustment!$D$16:$F$40,3,FALSE)</f>
        <v>1050000</v>
      </c>
    </row>
    <row r="25" spans="2:20" x14ac:dyDescent="0.35">
      <c r="B25" s="21">
        <v>18</v>
      </c>
      <c r="C25" s="22" t="s">
        <v>401</v>
      </c>
      <c r="D25" s="22" t="s">
        <v>397</v>
      </c>
      <c r="E25" s="24">
        <v>7000000</v>
      </c>
      <c r="F25" s="23">
        <v>2</v>
      </c>
      <c r="G25" s="25">
        <v>5000000</v>
      </c>
      <c r="H25" s="23">
        <v>2</v>
      </c>
      <c r="I25" s="25">
        <v>5000000</v>
      </c>
      <c r="J25" s="23">
        <v>2</v>
      </c>
      <c r="K25" s="25">
        <v>5000000</v>
      </c>
      <c r="L25" s="21">
        <v>2</v>
      </c>
      <c r="M25" s="46" t="s">
        <v>40</v>
      </c>
      <c r="N25" s="27">
        <f>VLOOKUP($E25&amp;"-"&amp;$L25,[1]Adjustment!$D$16:$F$40,3,FALSE)</f>
        <v>420000</v>
      </c>
      <c r="O25" s="21">
        <v>2</v>
      </c>
      <c r="P25" s="46" t="s">
        <v>40</v>
      </c>
      <c r="Q25" s="27">
        <f>VLOOKUP($E25&amp;"-"&amp;$O25,[1]Adjustment!$D$16:$F$40,3,FALSE)</f>
        <v>420000</v>
      </c>
      <c r="R25" s="21">
        <v>2</v>
      </c>
      <c r="S25" s="46" t="s">
        <v>40</v>
      </c>
      <c r="T25" s="27">
        <f>VLOOKUP(E25&amp;"-"&amp;R25,[1]Adjustment!$D$16:$F$40,3,FALSE)</f>
        <v>420000</v>
      </c>
    </row>
    <row r="26" spans="2:20" x14ac:dyDescent="0.35">
      <c r="B26" s="21">
        <v>19</v>
      </c>
      <c r="C26" s="22" t="s">
        <v>402</v>
      </c>
      <c r="D26" s="22" t="s">
        <v>397</v>
      </c>
      <c r="E26" s="24">
        <v>7000000</v>
      </c>
      <c r="F26" s="23">
        <v>1</v>
      </c>
      <c r="G26" s="25">
        <v>5000000</v>
      </c>
      <c r="H26" s="23">
        <v>3</v>
      </c>
      <c r="I26" s="25">
        <v>5000000</v>
      </c>
      <c r="J26" s="23">
        <v>2</v>
      </c>
      <c r="K26" s="25">
        <v>5000000</v>
      </c>
      <c r="L26" s="21">
        <v>2</v>
      </c>
      <c r="M26" s="46" t="s">
        <v>38</v>
      </c>
      <c r="N26" s="27">
        <f>VLOOKUP($E26&amp;"-"&amp;$L26,[1]Adjustment!$D$16:$F$40,3,FALSE)</f>
        <v>420000</v>
      </c>
      <c r="O26" s="21">
        <v>3</v>
      </c>
      <c r="P26" s="46" t="s">
        <v>38</v>
      </c>
      <c r="Q26" s="27">
        <f>VLOOKUP($E26&amp;"-"&amp;$O26,[1]Adjustment!$D$16:$F$40,3,FALSE)</f>
        <v>630000</v>
      </c>
      <c r="R26" s="21">
        <v>1</v>
      </c>
      <c r="S26" s="46" t="s">
        <v>38</v>
      </c>
      <c r="T26" s="27">
        <f>VLOOKUP(E26&amp;"-"&amp;R26,[1]Adjustment!$D$16:$F$40,3,FALSE)</f>
        <v>210000</v>
      </c>
    </row>
    <row r="27" spans="2:20" x14ac:dyDescent="0.35">
      <c r="B27" s="21">
        <v>20</v>
      </c>
      <c r="C27" s="22" t="s">
        <v>403</v>
      </c>
      <c r="D27" s="22" t="s">
        <v>397</v>
      </c>
      <c r="E27" s="24">
        <v>7000000</v>
      </c>
      <c r="F27" s="23">
        <v>3</v>
      </c>
      <c r="G27" s="25">
        <v>6000000</v>
      </c>
      <c r="H27" s="23">
        <v>3</v>
      </c>
      <c r="I27" s="25">
        <v>6000000</v>
      </c>
      <c r="J27" s="23">
        <v>3</v>
      </c>
      <c r="K27" s="25">
        <v>6000000</v>
      </c>
      <c r="L27" s="21">
        <v>3</v>
      </c>
      <c r="M27" s="46" t="s">
        <v>36</v>
      </c>
      <c r="N27" s="27">
        <f>VLOOKUP($E27&amp;"-"&amp;$L27,[1]Adjustment!$D$16:$F$40,3,FALSE)</f>
        <v>630000</v>
      </c>
      <c r="O27" s="21">
        <v>3</v>
      </c>
      <c r="P27" s="46" t="s">
        <v>36</v>
      </c>
      <c r="Q27" s="27">
        <f>VLOOKUP($E27&amp;"-"&amp;$O27,[1]Adjustment!$D$16:$F$40,3,FALSE)</f>
        <v>630000</v>
      </c>
      <c r="R27" s="21">
        <v>3</v>
      </c>
      <c r="S27" s="46" t="s">
        <v>36</v>
      </c>
      <c r="T27" s="27">
        <f>VLOOKUP(E27&amp;"-"&amp;R27,[1]Adjustment!$D$16:$F$40,3,FALSE)</f>
        <v>630000</v>
      </c>
    </row>
    <row r="28" spans="2:20" x14ac:dyDescent="0.35">
      <c r="B28" s="21">
        <v>21</v>
      </c>
      <c r="C28" s="22" t="s">
        <v>404</v>
      </c>
      <c r="D28" s="22" t="s">
        <v>397</v>
      </c>
      <c r="E28" s="24">
        <v>7000000</v>
      </c>
      <c r="F28" s="23">
        <v>5</v>
      </c>
      <c r="G28" s="25">
        <v>10000000</v>
      </c>
      <c r="H28" s="23">
        <v>3</v>
      </c>
      <c r="I28" s="25">
        <v>10000000</v>
      </c>
      <c r="J28" s="23">
        <v>4</v>
      </c>
      <c r="K28" s="25">
        <v>10000000</v>
      </c>
      <c r="L28" s="21">
        <v>4</v>
      </c>
      <c r="M28" s="46" t="s">
        <v>34</v>
      </c>
      <c r="N28" s="27">
        <f>VLOOKUP($E28&amp;"-"&amp;$L28,[1]Adjustment!$D$16:$F$40,3,FALSE)</f>
        <v>840000</v>
      </c>
      <c r="O28" s="21">
        <v>3</v>
      </c>
      <c r="P28" s="46" t="s">
        <v>34</v>
      </c>
      <c r="Q28" s="27">
        <f>VLOOKUP($E28&amp;"-"&amp;$O28,[1]Adjustment!$D$16:$F$40,3,FALSE)</f>
        <v>630000</v>
      </c>
      <c r="R28" s="21">
        <v>5</v>
      </c>
      <c r="S28" s="46" t="s">
        <v>34</v>
      </c>
      <c r="T28" s="27">
        <f>VLOOKUP(E28&amp;"-"&amp;R28,[1]Adjustment!$D$16:$F$40,3,FALSE)</f>
        <v>1050000</v>
      </c>
    </row>
    <row r="29" spans="2:20" collapsed="1" x14ac:dyDescent="0.35">
      <c r="B29" s="21">
        <v>22</v>
      </c>
      <c r="C29" s="22" t="s">
        <v>405</v>
      </c>
      <c r="D29" s="22" t="s">
        <v>397</v>
      </c>
      <c r="E29" s="24">
        <v>7000000</v>
      </c>
      <c r="F29" s="23">
        <v>1</v>
      </c>
      <c r="G29" s="25">
        <v>5000000</v>
      </c>
      <c r="H29" s="23">
        <v>2</v>
      </c>
      <c r="I29" s="25">
        <v>5000000</v>
      </c>
      <c r="J29" s="23">
        <v>5</v>
      </c>
      <c r="K29" s="25">
        <v>5000000</v>
      </c>
      <c r="L29" s="21">
        <v>5</v>
      </c>
      <c r="M29" s="46" t="s">
        <v>32</v>
      </c>
      <c r="N29" s="27">
        <f>VLOOKUP($E29&amp;"-"&amp;$L29,[1]Adjustment!$D$16:$F$40,3,FALSE)</f>
        <v>1050000</v>
      </c>
      <c r="O29" s="21">
        <v>2</v>
      </c>
      <c r="P29" s="46" t="s">
        <v>32</v>
      </c>
      <c r="Q29" s="27">
        <f>VLOOKUP($E29&amp;"-"&amp;$O29,[1]Adjustment!$D$16:$F$40,3,FALSE)</f>
        <v>420000</v>
      </c>
      <c r="R29" s="21">
        <v>1</v>
      </c>
      <c r="S29" s="46" t="s">
        <v>32</v>
      </c>
      <c r="T29" s="27">
        <f>VLOOKUP(E29&amp;"-"&amp;R29,[1]Adjustment!$D$16:$F$40,3,FALSE)</f>
        <v>210000</v>
      </c>
    </row>
    <row r="30" spans="2:20" x14ac:dyDescent="0.35">
      <c r="B30" s="21">
        <v>23</v>
      </c>
      <c r="C30" s="22" t="s">
        <v>406</v>
      </c>
      <c r="D30" s="22" t="s">
        <v>397</v>
      </c>
      <c r="E30" s="24">
        <v>7000000</v>
      </c>
      <c r="F30" s="23">
        <v>2</v>
      </c>
      <c r="G30" s="25">
        <v>5000000</v>
      </c>
      <c r="H30" s="23">
        <v>2</v>
      </c>
      <c r="I30" s="25">
        <v>5000000</v>
      </c>
      <c r="J30" s="23">
        <v>2</v>
      </c>
      <c r="K30" s="25">
        <v>5000000</v>
      </c>
      <c r="L30" s="21">
        <v>2</v>
      </c>
      <c r="M30" s="46" t="s">
        <v>30</v>
      </c>
      <c r="N30" s="27">
        <f>VLOOKUP($E30&amp;"-"&amp;$L30,[1]Adjustment!$D$16:$F$40,3,FALSE)</f>
        <v>420000</v>
      </c>
      <c r="O30" s="21">
        <v>2</v>
      </c>
      <c r="P30" s="46" t="s">
        <v>30</v>
      </c>
      <c r="Q30" s="27">
        <f>VLOOKUP($E30&amp;"-"&amp;$O30,[1]Adjustment!$D$16:$F$40,3,FALSE)</f>
        <v>420000</v>
      </c>
      <c r="R30" s="21">
        <v>2</v>
      </c>
      <c r="S30" s="46" t="s">
        <v>30</v>
      </c>
      <c r="T30" s="27">
        <f>VLOOKUP(E30&amp;"-"&amp;R30,[1]Adjustment!$D$16:$F$40,3,FALSE)</f>
        <v>420000</v>
      </c>
    </row>
    <row r="31" spans="2:20" x14ac:dyDescent="0.35">
      <c r="B31" s="21">
        <v>24</v>
      </c>
      <c r="C31" s="22" t="s">
        <v>407</v>
      </c>
      <c r="D31" s="22" t="s">
        <v>408</v>
      </c>
      <c r="E31" s="24">
        <v>5000000</v>
      </c>
      <c r="F31" s="23">
        <v>4</v>
      </c>
      <c r="G31" s="25">
        <v>7000000</v>
      </c>
      <c r="H31" s="23">
        <v>3</v>
      </c>
      <c r="I31" s="25">
        <v>7000000</v>
      </c>
      <c r="J31" s="23">
        <v>4</v>
      </c>
      <c r="K31" s="25">
        <v>7000000</v>
      </c>
      <c r="L31" s="21">
        <v>4</v>
      </c>
      <c r="M31" s="46" t="s">
        <v>28</v>
      </c>
      <c r="N31" s="27">
        <f>VLOOKUP($E31&amp;"-"&amp;$L31,[1]Adjustment!$D$16:$F$40,3,FALSE)</f>
        <v>600000</v>
      </c>
      <c r="O31" s="21">
        <v>3</v>
      </c>
      <c r="P31" s="46" t="s">
        <v>28</v>
      </c>
      <c r="Q31" s="27">
        <f>VLOOKUP($E31&amp;"-"&amp;$O31,[1]Adjustment!$D$16:$F$40,3,FALSE)</f>
        <v>450000</v>
      </c>
      <c r="R31" s="21">
        <v>4</v>
      </c>
      <c r="S31" s="46" t="s">
        <v>28</v>
      </c>
      <c r="T31" s="27">
        <f>VLOOKUP(E31&amp;"-"&amp;R31,[1]Adjustment!$D$16:$F$40,3,FALSE)</f>
        <v>600000</v>
      </c>
    </row>
    <row r="32" spans="2:20" x14ac:dyDescent="0.35">
      <c r="B32" s="21">
        <v>25</v>
      </c>
      <c r="C32" s="22" t="s">
        <v>409</v>
      </c>
      <c r="D32" s="22" t="s">
        <v>410</v>
      </c>
      <c r="E32" s="24">
        <v>5000000</v>
      </c>
      <c r="F32" s="23">
        <v>4</v>
      </c>
      <c r="G32" s="25">
        <v>7000000</v>
      </c>
      <c r="H32" s="23">
        <v>4</v>
      </c>
      <c r="I32" s="25">
        <v>7000000</v>
      </c>
      <c r="J32" s="23">
        <v>3</v>
      </c>
      <c r="K32" s="25">
        <v>7000000</v>
      </c>
      <c r="L32" s="21">
        <v>3</v>
      </c>
      <c r="M32" s="46" t="s">
        <v>26</v>
      </c>
      <c r="N32" s="27">
        <f>VLOOKUP($E32&amp;"-"&amp;$L32,[1]Adjustment!$D$16:$F$40,3,FALSE)</f>
        <v>450000</v>
      </c>
      <c r="O32" s="21">
        <v>4</v>
      </c>
      <c r="P32" s="46" t="s">
        <v>26</v>
      </c>
      <c r="Q32" s="27">
        <f>VLOOKUP($E32&amp;"-"&amp;$O32,[1]Adjustment!$D$16:$F$40,3,FALSE)</f>
        <v>600000</v>
      </c>
      <c r="R32" s="21">
        <v>4</v>
      </c>
      <c r="S32" s="46" t="s">
        <v>26</v>
      </c>
      <c r="T32" s="27">
        <f>VLOOKUP(E32&amp;"-"&amp;R32,[1]Adjustment!$D$16:$F$40,3,FALSE)</f>
        <v>600000</v>
      </c>
    </row>
    <row r="33" spans="2:20" x14ac:dyDescent="0.35">
      <c r="B33" s="21">
        <v>26</v>
      </c>
      <c r="C33" s="22" t="s">
        <v>411</v>
      </c>
      <c r="D33" s="22" t="s">
        <v>412</v>
      </c>
      <c r="E33" s="24">
        <v>5000000</v>
      </c>
      <c r="F33" s="23">
        <v>4</v>
      </c>
      <c r="G33" s="25">
        <v>7000000</v>
      </c>
      <c r="H33" s="23">
        <v>2</v>
      </c>
      <c r="I33" s="25">
        <v>7000000</v>
      </c>
      <c r="J33" s="23">
        <v>4</v>
      </c>
      <c r="K33" s="25">
        <v>7000000</v>
      </c>
      <c r="L33" s="21">
        <v>4</v>
      </c>
      <c r="M33" s="46" t="s">
        <v>22</v>
      </c>
      <c r="N33" s="27">
        <f>VLOOKUP($E33&amp;"-"&amp;$L33,[1]Adjustment!$D$16:$F$40,3,FALSE)</f>
        <v>600000</v>
      </c>
      <c r="O33" s="21">
        <v>2</v>
      </c>
      <c r="P33" s="46" t="s">
        <v>22</v>
      </c>
      <c r="Q33" s="27">
        <f>VLOOKUP($E33&amp;"-"&amp;$O33,[1]Adjustment!$D$16:$F$40,3,FALSE)</f>
        <v>300000</v>
      </c>
      <c r="R33" s="21">
        <v>4</v>
      </c>
      <c r="S33" s="46" t="s">
        <v>22</v>
      </c>
      <c r="T33" s="27">
        <f>VLOOKUP(E33&amp;"-"&amp;R33,[1]Adjustment!$D$16:$F$40,3,FALSE)</f>
        <v>600000</v>
      </c>
    </row>
    <row r="34" spans="2:20" ht="15" customHeight="1" x14ac:dyDescent="0.35"/>
    <row r="35" spans="2:20" ht="15" customHeight="1" x14ac:dyDescent="0.35"/>
    <row r="36" spans="2:20" ht="15" customHeight="1" x14ac:dyDescent="0.35"/>
    <row r="37" spans="2:20" ht="15" customHeight="1" x14ac:dyDescent="0.35"/>
    <row r="38" spans="2:20" ht="15" customHeight="1" x14ac:dyDescent="0.35"/>
    <row r="40" spans="2:20" collapsed="1" x14ac:dyDescent="0.35"/>
  </sheetData>
  <mergeCells count="10">
    <mergeCell ref="L6:N6"/>
    <mergeCell ref="O6:Q6"/>
    <mergeCell ref="R6:T6"/>
    <mergeCell ref="J6:K6"/>
    <mergeCell ref="B6:B7"/>
    <mergeCell ref="C6:C7"/>
    <mergeCell ref="D6:D7"/>
    <mergeCell ref="E6:E7"/>
    <mergeCell ref="F6:G6"/>
    <mergeCell ref="H6:I6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7"/>
  <sheetViews>
    <sheetView showGridLines="0" zoomScale="58" zoomScaleNormal="90" workbookViewId="0">
      <pane ySplit="1" topLeftCell="A2" activePane="bottomLeft" state="frozen"/>
      <selection pane="bottomLeft" activeCell="B1" sqref="B1"/>
    </sheetView>
  </sheetViews>
  <sheetFormatPr defaultColWidth="0" defaultRowHeight="14.5" x14ac:dyDescent="0.35"/>
  <cols>
    <col min="1" max="1" width="4.7265625" customWidth="1"/>
    <col min="2" max="2" width="10.7265625" bestFit="1" customWidth="1"/>
    <col min="3" max="3" width="26.54296875" bestFit="1" customWidth="1"/>
    <col min="4" max="4" width="37.453125" customWidth="1"/>
    <col min="5" max="5" width="15.453125" customWidth="1"/>
    <col min="6" max="6" width="27.54296875" bestFit="1" customWidth="1"/>
    <col min="7" max="8" width="27.453125" customWidth="1"/>
    <col min="9" max="9" width="21.1796875" hidden="1" customWidth="1"/>
    <col min="10" max="10" width="15.453125" hidden="1" customWidth="1"/>
    <col min="11" max="16384" width="8.7265625" hidden="1"/>
  </cols>
  <sheetData>
    <row r="1" spans="2:10" ht="21" x14ac:dyDescent="0.5">
      <c r="B1" s="17" t="s">
        <v>514</v>
      </c>
      <c r="E1" s="14"/>
    </row>
    <row r="3" spans="2:10" s="9" customFormat="1" ht="16.5" customHeight="1" x14ac:dyDescent="0.4">
      <c r="B3" s="28" t="s">
        <v>513</v>
      </c>
      <c r="C3" s="29"/>
      <c r="D3" s="29"/>
      <c r="E3" s="30"/>
      <c r="F3" s="28"/>
      <c r="G3" s="30"/>
      <c r="H3" s="30"/>
      <c r="I3"/>
      <c r="J3"/>
    </row>
    <row r="4" spans="2:10" s="9" customFormat="1" ht="6" customHeight="1" x14ac:dyDescent="0.4">
      <c r="B4" s="31"/>
      <c r="C4" s="31"/>
      <c r="D4" s="31"/>
      <c r="E4" s="32"/>
      <c r="F4" s="32"/>
      <c r="G4" s="31"/>
      <c r="H4" s="32"/>
      <c r="I4"/>
      <c r="J4"/>
    </row>
    <row r="5" spans="2:10" s="9" customFormat="1" ht="16.5" customHeight="1" x14ac:dyDescent="0.4">
      <c r="B5" s="28" t="s">
        <v>415</v>
      </c>
      <c r="C5" s="31"/>
      <c r="D5" s="31"/>
      <c r="E5" s="32"/>
      <c r="F5" s="28"/>
      <c r="G5" s="75"/>
      <c r="H5" s="75"/>
      <c r="I5"/>
      <c r="J5"/>
    </row>
    <row r="6" spans="2:10" s="9" customFormat="1" ht="6" customHeight="1" x14ac:dyDescent="0.4">
      <c r="B6" s="33"/>
      <c r="C6" s="33"/>
      <c r="D6" s="33"/>
      <c r="E6" s="34"/>
      <c r="G6" s="30"/>
      <c r="H6" s="34"/>
      <c r="I6"/>
      <c r="J6"/>
    </row>
    <row r="7" spans="2:10" s="9" customFormat="1" ht="16.5" customHeight="1" x14ac:dyDescent="0.4">
      <c r="B7" s="82" t="s">
        <v>416</v>
      </c>
      <c r="C7" s="83" t="s">
        <v>417</v>
      </c>
      <c r="D7" s="83" t="s">
        <v>418</v>
      </c>
      <c r="E7" s="30"/>
      <c r="F7" s="82" t="s">
        <v>436</v>
      </c>
      <c r="G7" s="82" t="s">
        <v>417</v>
      </c>
      <c r="H7" s="82" t="s">
        <v>437</v>
      </c>
      <c r="I7"/>
      <c r="J7"/>
    </row>
    <row r="8" spans="2:10" s="9" customFormat="1" ht="16.5" customHeight="1" x14ac:dyDescent="0.4">
      <c r="B8" s="82"/>
      <c r="C8" s="83"/>
      <c r="D8" s="83"/>
      <c r="E8" s="30"/>
      <c r="F8" s="82"/>
      <c r="G8" s="82"/>
      <c r="H8" s="82"/>
      <c r="I8"/>
      <c r="J8"/>
    </row>
    <row r="9" spans="2:10" s="9" customFormat="1" ht="16.5" customHeight="1" x14ac:dyDescent="0.4">
      <c r="B9" s="36">
        <v>10107</v>
      </c>
      <c r="C9" s="36" t="s">
        <v>419</v>
      </c>
      <c r="D9" s="36" t="s">
        <v>420</v>
      </c>
      <c r="E9" s="30"/>
      <c r="F9" s="37">
        <v>10145</v>
      </c>
      <c r="G9" s="36" t="str">
        <f>_xlfn.XLOOKUP(F9,$B$9:$B$19,$C$9:$C$19)</f>
        <v>Toys4GrownUps.com</v>
      </c>
      <c r="H9" s="36" t="str">
        <f>_xlfn.XLOOKUP(F9,$B$9:$B$19,D9:D19)</f>
        <v>Pasadena, USA</v>
      </c>
      <c r="I9"/>
      <c r="J9"/>
    </row>
    <row r="10" spans="2:10" s="9" customFormat="1" ht="16.5" customHeight="1" collapsed="1" x14ac:dyDescent="0.4">
      <c r="B10" s="36">
        <v>10121</v>
      </c>
      <c r="C10" s="36" t="s">
        <v>421</v>
      </c>
      <c r="D10" s="36" t="s">
        <v>422</v>
      </c>
      <c r="E10" s="30"/>
      <c r="F10" s="75"/>
      <c r="G10" s="75"/>
      <c r="H10" s="31"/>
      <c r="I10"/>
      <c r="J10"/>
    </row>
    <row r="11" spans="2:10" s="9" customFormat="1" ht="16.5" customHeight="1" x14ac:dyDescent="0.4">
      <c r="B11" s="36">
        <v>10134</v>
      </c>
      <c r="C11" s="36" t="s">
        <v>423</v>
      </c>
      <c r="D11" s="36" t="s">
        <v>424</v>
      </c>
      <c r="E11" s="30"/>
      <c r="F11" s="28"/>
      <c r="G11" s="38"/>
      <c r="H11" s="30"/>
      <c r="I11"/>
      <c r="J11"/>
    </row>
    <row r="12" spans="2:10" s="9" customFormat="1" ht="16.5" customHeight="1" x14ac:dyDescent="0.4">
      <c r="B12" s="36">
        <v>10145</v>
      </c>
      <c r="C12" s="36" t="s">
        <v>425</v>
      </c>
      <c r="D12" s="36" t="s">
        <v>426</v>
      </c>
      <c r="E12" s="30"/>
      <c r="F12" s="84"/>
      <c r="G12" s="84"/>
      <c r="H12" s="30"/>
      <c r="I12"/>
      <c r="J12"/>
    </row>
    <row r="13" spans="2:10" s="9" customFormat="1" ht="16.5" customHeight="1" x14ac:dyDescent="0.4">
      <c r="B13" s="36">
        <v>10159</v>
      </c>
      <c r="C13" s="36" t="s">
        <v>427</v>
      </c>
      <c r="D13" s="36" t="s">
        <v>428</v>
      </c>
      <c r="E13" s="30"/>
      <c r="F13" s="84"/>
      <c r="G13" s="84"/>
      <c r="H13" s="30"/>
      <c r="I13"/>
      <c r="J13"/>
    </row>
    <row r="14" spans="2:10" s="9" customFormat="1" ht="16.5" customHeight="1" x14ac:dyDescent="0.4">
      <c r="B14" s="36">
        <v>10168</v>
      </c>
      <c r="C14" s="36" t="s">
        <v>429</v>
      </c>
      <c r="D14" s="36" t="s">
        <v>430</v>
      </c>
      <c r="E14" s="30"/>
      <c r="F14" s="76"/>
      <c r="G14" s="77"/>
      <c r="H14" s="78"/>
      <c r="I14"/>
      <c r="J14"/>
    </row>
    <row r="15" spans="2:10" s="9" customFormat="1" ht="16.5" customHeight="1" x14ac:dyDescent="0.4">
      <c r="B15" s="36">
        <v>10180</v>
      </c>
      <c r="C15" s="36" t="s">
        <v>431</v>
      </c>
      <c r="D15" s="36" t="s">
        <v>432</v>
      </c>
      <c r="E15" s="30"/>
      <c r="F15" s="30"/>
      <c r="G15" s="30"/>
      <c r="H15" s="30"/>
      <c r="I15"/>
      <c r="J15"/>
    </row>
    <row r="16" spans="2:10" s="9" customFormat="1" ht="16.5" customHeight="1" collapsed="1" x14ac:dyDescent="0.4">
      <c r="B16" s="36">
        <v>10188</v>
      </c>
      <c r="C16" s="36" t="s">
        <v>433</v>
      </c>
      <c r="D16" s="36" t="s">
        <v>434</v>
      </c>
      <c r="E16" s="30"/>
      <c r="F16" s="35"/>
      <c r="G16" s="38"/>
      <c r="H16" s="30"/>
      <c r="I16"/>
      <c r="J16"/>
    </row>
    <row r="17" spans="2:10" s="9" customFormat="1" ht="16.5" customHeight="1" x14ac:dyDescent="0.4">
      <c r="B17" s="36">
        <v>10201</v>
      </c>
      <c r="C17" s="36" t="s">
        <v>435</v>
      </c>
      <c r="D17" s="36" t="s">
        <v>428</v>
      </c>
      <c r="E17" s="30"/>
      <c r="I17"/>
      <c r="J17"/>
    </row>
    <row r="18" spans="2:10" s="9" customFormat="1" ht="16.5" customHeight="1" x14ac:dyDescent="0.4">
      <c r="B18" s="36">
        <v>10211</v>
      </c>
      <c r="C18" s="36" t="s">
        <v>438</v>
      </c>
      <c r="D18" s="36" t="s">
        <v>439</v>
      </c>
      <c r="E18" s="30"/>
      <c r="I18"/>
      <c r="J18"/>
    </row>
    <row r="19" spans="2:10" s="9" customFormat="1" ht="16.5" customHeight="1" x14ac:dyDescent="0.4">
      <c r="B19" s="36">
        <v>10223</v>
      </c>
      <c r="C19" s="36" t="s">
        <v>440</v>
      </c>
      <c r="D19" s="36" t="s">
        <v>441</v>
      </c>
      <c r="E19" s="30"/>
      <c r="I19"/>
      <c r="J19"/>
    </row>
    <row r="20" spans="2:10" s="9" customFormat="1" ht="16.5" customHeight="1" x14ac:dyDescent="0.35">
      <c r="B20"/>
      <c r="C20"/>
      <c r="D20"/>
      <c r="E20"/>
      <c r="F20"/>
      <c r="G20" s="39" t="e">
        <f>INDEX($C$9:$C$19,MATCH($F$14,$B$9:$B$19,0),1)</f>
        <v>#N/A</v>
      </c>
      <c r="H20" s="39" t="str">
        <f>INDEX($D$9:$D$19,MATCH($G$9,$C$9:$C$19,0),1)</f>
        <v>Pasadena, USA</v>
      </c>
      <c r="I20"/>
      <c r="J20"/>
    </row>
    <row r="21" spans="2:10" s="9" customFormat="1" ht="16.5" customHeight="1" x14ac:dyDescent="0.35">
      <c r="B21"/>
      <c r="C21"/>
      <c r="D21"/>
      <c r="E21"/>
      <c r="F21"/>
      <c r="G21"/>
      <c r="H21"/>
      <c r="I21"/>
      <c r="J21"/>
    </row>
    <row r="22" spans="2:10" s="9" customFormat="1" ht="16.5" customHeight="1" x14ac:dyDescent="0.35">
      <c r="B22"/>
      <c r="C22"/>
      <c r="D22"/>
      <c r="E22"/>
      <c r="F22"/>
      <c r="G22"/>
      <c r="H22"/>
      <c r="I22"/>
      <c r="J22"/>
    </row>
    <row r="23" spans="2:10" s="9" customFormat="1" ht="16.5" customHeight="1" x14ac:dyDescent="0.35">
      <c r="B23"/>
      <c r="C23"/>
      <c r="D23"/>
      <c r="E23"/>
      <c r="F23"/>
      <c r="G23"/>
      <c r="H23"/>
      <c r="I23"/>
      <c r="J23"/>
    </row>
    <row r="24" spans="2:10" s="9" customFormat="1" ht="16.5" customHeight="1" collapsed="1" x14ac:dyDescent="0.35">
      <c r="B24"/>
      <c r="C24"/>
      <c r="D24"/>
      <c r="E24"/>
      <c r="F24"/>
      <c r="G24"/>
      <c r="H24"/>
      <c r="I24"/>
      <c r="J24"/>
    </row>
    <row r="25" spans="2:10" s="9" customFormat="1" ht="16.5" customHeight="1" x14ac:dyDescent="0.35">
      <c r="B25"/>
      <c r="C25"/>
      <c r="D25"/>
      <c r="E25"/>
      <c r="F25"/>
      <c r="G25"/>
      <c r="H25"/>
      <c r="I25"/>
      <c r="J25"/>
    </row>
    <row r="26" spans="2:10" s="9" customFormat="1" ht="16.5" customHeight="1" x14ac:dyDescent="0.35">
      <c r="B26"/>
      <c r="C26"/>
      <c r="D26"/>
      <c r="E26"/>
      <c r="F26"/>
      <c r="G26"/>
      <c r="H26"/>
      <c r="I26"/>
      <c r="J26"/>
    </row>
    <row r="27" spans="2:10" s="9" customFormat="1" ht="16.5" customHeight="1" x14ac:dyDescent="0.35">
      <c r="B27"/>
      <c r="C27"/>
      <c r="D27"/>
      <c r="E27"/>
      <c r="F27"/>
      <c r="G27"/>
      <c r="H27"/>
      <c r="I27"/>
      <c r="J27"/>
    </row>
    <row r="28" spans="2:10" s="9" customFormat="1" ht="16.5" customHeight="1" x14ac:dyDescent="0.35">
      <c r="B28"/>
      <c r="C28"/>
      <c r="D28"/>
      <c r="E28"/>
      <c r="F28"/>
      <c r="G28"/>
      <c r="H28"/>
      <c r="I28"/>
      <c r="J28"/>
    </row>
    <row r="29" spans="2:10" s="9" customFormat="1" ht="16.5" customHeight="1" x14ac:dyDescent="0.35">
      <c r="B29"/>
      <c r="C29"/>
      <c r="D29"/>
      <c r="E29"/>
      <c r="F29"/>
      <c r="G29"/>
      <c r="H29"/>
      <c r="I29"/>
      <c r="J29"/>
    </row>
    <row r="30" spans="2:10" s="9" customFormat="1" ht="16.5" customHeight="1" x14ac:dyDescent="0.35">
      <c r="B30"/>
      <c r="C30"/>
      <c r="D30"/>
      <c r="E30"/>
      <c r="F30"/>
      <c r="G30"/>
      <c r="H30"/>
      <c r="I30"/>
      <c r="J30"/>
    </row>
    <row r="31" spans="2:10" s="9" customFormat="1" ht="16.5" customHeight="1" x14ac:dyDescent="0.35">
      <c r="B31"/>
      <c r="C31"/>
      <c r="D31"/>
      <c r="E31"/>
      <c r="F31"/>
      <c r="G31"/>
      <c r="H31"/>
      <c r="I31"/>
      <c r="J31"/>
    </row>
    <row r="32" spans="2:10" s="9" customFormat="1" ht="16.5" customHeight="1" x14ac:dyDescent="0.35">
      <c r="B32"/>
      <c r="C32"/>
      <c r="D32"/>
      <c r="E32"/>
      <c r="F32"/>
      <c r="G32"/>
      <c r="H32"/>
      <c r="I32"/>
      <c r="J32"/>
    </row>
    <row r="33" spans="2:10" s="9" customFormat="1" ht="16.5" customHeight="1" x14ac:dyDescent="0.35">
      <c r="B33"/>
      <c r="C33"/>
      <c r="D33"/>
      <c r="E33"/>
      <c r="F33"/>
      <c r="G33"/>
      <c r="H33"/>
      <c r="I33"/>
      <c r="J33"/>
    </row>
    <row r="34" spans="2:10" s="9" customFormat="1" ht="16.5" customHeight="1" x14ac:dyDescent="0.35">
      <c r="B34"/>
      <c r="C34"/>
      <c r="D34"/>
      <c r="E34"/>
      <c r="F34"/>
      <c r="G34"/>
      <c r="H34"/>
      <c r="I34"/>
      <c r="J34"/>
    </row>
    <row r="35" spans="2:10" s="9" customFormat="1" ht="16.5" customHeight="1" collapsed="1" x14ac:dyDescent="0.35">
      <c r="B35"/>
      <c r="C35"/>
      <c r="D35"/>
      <c r="E35"/>
      <c r="F35"/>
      <c r="G35"/>
      <c r="H35"/>
      <c r="I35"/>
      <c r="J35"/>
    </row>
    <row r="36" spans="2:10" s="9" customFormat="1" ht="16.5" customHeight="1" x14ac:dyDescent="0.35">
      <c r="B36"/>
      <c r="C36"/>
      <c r="D36"/>
      <c r="E36"/>
      <c r="F36"/>
      <c r="G36"/>
      <c r="H36"/>
      <c r="I36"/>
      <c r="J36"/>
    </row>
    <row r="37" spans="2:10" s="9" customFormat="1" ht="16.5" customHeight="1" x14ac:dyDescent="0.35">
      <c r="B37"/>
      <c r="C37"/>
      <c r="D37"/>
      <c r="E37"/>
      <c r="F37"/>
      <c r="G37"/>
      <c r="H37"/>
      <c r="I37"/>
      <c r="J37"/>
    </row>
    <row r="38" spans="2:10" s="9" customFormat="1" ht="16.5" customHeight="1" x14ac:dyDescent="0.35">
      <c r="B38"/>
      <c r="C38"/>
      <c r="D38"/>
      <c r="E38"/>
      <c r="F38"/>
      <c r="G38"/>
      <c r="H38"/>
      <c r="I38"/>
      <c r="J38"/>
    </row>
    <row r="39" spans="2:10" s="9" customFormat="1" ht="16.5" customHeight="1" x14ac:dyDescent="0.35">
      <c r="B39"/>
      <c r="C39"/>
      <c r="D39"/>
      <c r="E39"/>
      <c r="F39"/>
      <c r="G39"/>
      <c r="H39"/>
      <c r="I39"/>
      <c r="J39"/>
    </row>
    <row r="40" spans="2:10" s="9" customFormat="1" ht="16.5" customHeight="1" x14ac:dyDescent="0.35">
      <c r="B40"/>
      <c r="C40"/>
      <c r="D40"/>
      <c r="E40"/>
      <c r="F40"/>
      <c r="G40"/>
      <c r="H40"/>
      <c r="I40"/>
      <c r="J40"/>
    </row>
    <row r="41" spans="2:10" s="9" customFormat="1" ht="16.5" customHeight="1" x14ac:dyDescent="0.35">
      <c r="B41"/>
      <c r="C41"/>
      <c r="D41"/>
      <c r="E41"/>
      <c r="F41"/>
      <c r="G41"/>
      <c r="H41"/>
      <c r="I41"/>
      <c r="J41"/>
    </row>
    <row r="42" spans="2:10" s="9" customFormat="1" ht="16.5" customHeight="1" x14ac:dyDescent="0.35">
      <c r="B42"/>
      <c r="C42"/>
      <c r="D42"/>
      <c r="E42"/>
      <c r="F42"/>
      <c r="G42"/>
      <c r="H42"/>
      <c r="I42"/>
      <c r="J42"/>
    </row>
    <row r="43" spans="2:10" s="9" customFormat="1" ht="16.5" customHeight="1" x14ac:dyDescent="0.35">
      <c r="B43"/>
      <c r="C43"/>
      <c r="D43"/>
      <c r="E43"/>
      <c r="F43"/>
      <c r="G43"/>
      <c r="H43"/>
      <c r="I43"/>
      <c r="J43"/>
    </row>
    <row r="44" spans="2:10" s="9" customFormat="1" ht="16.5" customHeight="1" x14ac:dyDescent="0.35">
      <c r="B44"/>
      <c r="C44"/>
      <c r="D44"/>
      <c r="E44"/>
      <c r="F44"/>
      <c r="G44"/>
      <c r="H44"/>
      <c r="I44"/>
      <c r="J44"/>
    </row>
    <row r="45" spans="2:10" s="9" customFormat="1" ht="16.5" customHeight="1" x14ac:dyDescent="0.35">
      <c r="B45"/>
      <c r="C45"/>
      <c r="D45"/>
      <c r="E45"/>
      <c r="F45"/>
      <c r="G45"/>
      <c r="H45"/>
      <c r="I45"/>
      <c r="J45"/>
    </row>
    <row r="46" spans="2:10" s="9" customFormat="1" ht="16.5" customHeight="1" x14ac:dyDescent="0.35">
      <c r="B46"/>
      <c r="C46"/>
      <c r="D46"/>
      <c r="E46"/>
      <c r="F46"/>
      <c r="G46"/>
      <c r="H46"/>
      <c r="I46"/>
      <c r="J46"/>
    </row>
    <row r="47" spans="2:10" s="9" customFormat="1" ht="16.5" customHeight="1" x14ac:dyDescent="0.35">
      <c r="B47"/>
      <c r="C47"/>
      <c r="D47"/>
      <c r="E47"/>
      <c r="F47"/>
      <c r="G47"/>
      <c r="H47"/>
      <c r="I47"/>
      <c r="J47"/>
    </row>
    <row r="48" spans="2:10" s="9" customFormat="1" ht="16.5" customHeight="1" x14ac:dyDescent="0.35">
      <c r="B48"/>
      <c r="C48"/>
      <c r="D48"/>
      <c r="E48"/>
      <c r="F48"/>
      <c r="G48"/>
      <c r="H48"/>
      <c r="I48"/>
      <c r="J48"/>
    </row>
    <row r="49" spans="2:10" s="9" customFormat="1" ht="16.5" customHeight="1" x14ac:dyDescent="0.35">
      <c r="B49"/>
      <c r="C49"/>
      <c r="D49"/>
      <c r="E49"/>
      <c r="F49"/>
      <c r="G49"/>
      <c r="H49"/>
      <c r="I49"/>
      <c r="J49"/>
    </row>
    <row r="50" spans="2:10" s="9" customFormat="1" ht="16.5" customHeight="1" x14ac:dyDescent="0.35">
      <c r="B50"/>
      <c r="C50"/>
      <c r="D50"/>
      <c r="E50"/>
      <c r="F50"/>
      <c r="G50"/>
      <c r="H50"/>
      <c r="I50"/>
      <c r="J50"/>
    </row>
    <row r="51" spans="2:10" s="9" customFormat="1" ht="16.5" customHeight="1" x14ac:dyDescent="0.35">
      <c r="B51"/>
      <c r="C51"/>
      <c r="D51"/>
      <c r="E51"/>
      <c r="F51"/>
      <c r="G51"/>
      <c r="H51"/>
      <c r="I51"/>
      <c r="J51"/>
    </row>
    <row r="52" spans="2:10" s="9" customFormat="1" ht="16.5" customHeight="1" x14ac:dyDescent="0.35">
      <c r="B52"/>
      <c r="C52"/>
      <c r="D52"/>
      <c r="E52"/>
      <c r="F52"/>
      <c r="G52"/>
      <c r="H52"/>
      <c r="I52"/>
      <c r="J52"/>
    </row>
    <row r="53" spans="2:10" s="9" customFormat="1" ht="16.5" customHeight="1" x14ac:dyDescent="0.35">
      <c r="B53"/>
      <c r="C53"/>
      <c r="D53"/>
      <c r="E53"/>
      <c r="F53"/>
      <c r="G53"/>
      <c r="H53"/>
      <c r="I53"/>
      <c r="J53"/>
    </row>
    <row r="54" spans="2:10" s="9" customFormat="1" ht="16.5" customHeight="1" x14ac:dyDescent="0.35">
      <c r="B54"/>
      <c r="C54"/>
      <c r="D54"/>
      <c r="E54"/>
      <c r="F54"/>
      <c r="G54"/>
      <c r="H54"/>
      <c r="I54"/>
      <c r="J54"/>
    </row>
    <row r="55" spans="2:10" s="9" customFormat="1" ht="16.5" customHeight="1" x14ac:dyDescent="0.35">
      <c r="B55"/>
      <c r="C55"/>
      <c r="D55"/>
      <c r="E55"/>
      <c r="F55"/>
      <c r="G55"/>
      <c r="H55"/>
      <c r="I55"/>
      <c r="J55"/>
    </row>
    <row r="56" spans="2:10" s="9" customFormat="1" ht="16.5" customHeight="1" x14ac:dyDescent="0.35">
      <c r="B56"/>
      <c r="C56"/>
      <c r="D56"/>
      <c r="E56"/>
      <c r="F56"/>
      <c r="G56"/>
      <c r="H56"/>
      <c r="I56"/>
      <c r="J56"/>
    </row>
    <row r="57" spans="2:10" s="9" customFormat="1" ht="16.5" customHeight="1" x14ac:dyDescent="0.35">
      <c r="B57"/>
      <c r="C57"/>
      <c r="D57"/>
      <c r="E57"/>
      <c r="F57"/>
      <c r="G57"/>
      <c r="H57"/>
      <c r="I57"/>
      <c r="J57"/>
    </row>
    <row r="58" spans="2:10" s="9" customFormat="1" ht="16.5" customHeight="1" x14ac:dyDescent="0.35">
      <c r="B58"/>
      <c r="C58"/>
      <c r="D58"/>
      <c r="E58"/>
      <c r="F58"/>
      <c r="G58"/>
      <c r="H58"/>
      <c r="I58"/>
      <c r="J58"/>
    </row>
    <row r="59" spans="2:10" s="9" customFormat="1" ht="16.5" customHeight="1" x14ac:dyDescent="0.35">
      <c r="B59"/>
      <c r="C59"/>
      <c r="D59"/>
      <c r="E59"/>
      <c r="F59"/>
      <c r="G59"/>
      <c r="H59"/>
      <c r="I59"/>
      <c r="J59"/>
    </row>
    <row r="60" spans="2:10" s="9" customFormat="1" ht="16.5" customHeight="1" x14ac:dyDescent="0.35">
      <c r="B60"/>
      <c r="C60"/>
      <c r="D60"/>
      <c r="E60"/>
      <c r="F60"/>
      <c r="G60"/>
      <c r="H60"/>
      <c r="I60"/>
      <c r="J60"/>
    </row>
    <row r="61" spans="2:10" s="9" customFormat="1" ht="16.5" customHeight="1" x14ac:dyDescent="0.35">
      <c r="B61"/>
      <c r="C61"/>
      <c r="D61"/>
      <c r="E61"/>
      <c r="F61"/>
      <c r="G61"/>
      <c r="H61"/>
      <c r="I61"/>
      <c r="J61"/>
    </row>
    <row r="62" spans="2:10" s="9" customFormat="1" ht="16.5" customHeight="1" x14ac:dyDescent="0.35">
      <c r="B62"/>
      <c r="C62"/>
      <c r="D62"/>
      <c r="E62"/>
      <c r="F62"/>
      <c r="G62"/>
      <c r="H62"/>
      <c r="I62"/>
      <c r="J62"/>
    </row>
    <row r="63" spans="2:10" s="9" customFormat="1" ht="16.5" customHeight="1" x14ac:dyDescent="0.35">
      <c r="B63"/>
      <c r="C63"/>
      <c r="D63"/>
      <c r="E63"/>
      <c r="F63"/>
      <c r="G63"/>
      <c r="H63"/>
      <c r="I63"/>
      <c r="J63"/>
    </row>
    <row r="64" spans="2:10" s="9" customFormat="1" ht="16.5" customHeight="1" x14ac:dyDescent="0.35">
      <c r="B64"/>
      <c r="C64"/>
      <c r="D64"/>
      <c r="E64"/>
      <c r="F64"/>
      <c r="G64"/>
      <c r="H64"/>
      <c r="I64"/>
      <c r="J64"/>
    </row>
    <row r="65" spans="2:10" s="9" customFormat="1" ht="16.5" customHeight="1" x14ac:dyDescent="0.35">
      <c r="B65"/>
      <c r="C65"/>
      <c r="D65"/>
      <c r="E65"/>
      <c r="F65"/>
      <c r="G65"/>
      <c r="H65"/>
      <c r="I65"/>
      <c r="J65"/>
    </row>
    <row r="66" spans="2:10" s="9" customFormat="1" ht="16.5" customHeight="1" x14ac:dyDescent="0.35">
      <c r="B66"/>
      <c r="C66"/>
      <c r="D66"/>
      <c r="E66"/>
      <c r="F66"/>
      <c r="G66"/>
      <c r="H66"/>
      <c r="I66"/>
      <c r="J66"/>
    </row>
    <row r="67" spans="2:10" s="9" customFormat="1" ht="16.5" customHeight="1" x14ac:dyDescent="0.35">
      <c r="B67"/>
      <c r="C67"/>
      <c r="D67"/>
      <c r="E67"/>
      <c r="F67"/>
      <c r="G67"/>
      <c r="H67"/>
      <c r="I67"/>
      <c r="J67"/>
    </row>
    <row r="68" spans="2:10" s="9" customFormat="1" ht="16.5" customHeight="1" x14ac:dyDescent="0.35">
      <c r="B68"/>
      <c r="C68"/>
      <c r="D68"/>
      <c r="E68"/>
      <c r="F68"/>
      <c r="G68"/>
      <c r="H68"/>
      <c r="I68"/>
      <c r="J68"/>
    </row>
    <row r="69" spans="2:10" s="9" customFormat="1" ht="16.5" customHeight="1" x14ac:dyDescent="0.35">
      <c r="B69"/>
      <c r="C69"/>
      <c r="D69"/>
      <c r="E69"/>
      <c r="F69"/>
      <c r="G69"/>
      <c r="H69"/>
      <c r="I69"/>
      <c r="J69"/>
    </row>
    <row r="70" spans="2:10" s="9" customFormat="1" ht="16.5" customHeight="1" x14ac:dyDescent="0.35">
      <c r="B70"/>
      <c r="C70"/>
      <c r="D70"/>
      <c r="E70"/>
      <c r="F70"/>
      <c r="G70"/>
      <c r="H70"/>
      <c r="I70"/>
      <c r="J70"/>
    </row>
    <row r="71" spans="2:10" s="9" customFormat="1" ht="16.5" customHeight="1" x14ac:dyDescent="0.35">
      <c r="B71"/>
      <c r="C71"/>
      <c r="D71"/>
      <c r="E71"/>
      <c r="F71"/>
      <c r="G71"/>
      <c r="H71"/>
      <c r="I71"/>
      <c r="J71"/>
    </row>
    <row r="72" spans="2:10" s="9" customFormat="1" ht="16.5" customHeight="1" x14ac:dyDescent="0.35">
      <c r="B72"/>
      <c r="C72"/>
      <c r="D72"/>
      <c r="E72"/>
      <c r="F72"/>
      <c r="G72"/>
      <c r="H72"/>
      <c r="I72"/>
      <c r="J72"/>
    </row>
    <row r="73" spans="2:10" s="9" customFormat="1" ht="16.5" customHeight="1" x14ac:dyDescent="0.35">
      <c r="B73"/>
      <c r="C73"/>
      <c r="D73"/>
      <c r="E73"/>
      <c r="F73"/>
      <c r="G73"/>
      <c r="H73"/>
      <c r="I73"/>
      <c r="J73"/>
    </row>
    <row r="74" spans="2:10" s="9" customFormat="1" ht="16.5" customHeight="1" x14ac:dyDescent="0.35">
      <c r="B74"/>
      <c r="C74"/>
      <c r="D74"/>
      <c r="E74"/>
      <c r="F74"/>
      <c r="G74"/>
      <c r="H74"/>
      <c r="I74"/>
      <c r="J74"/>
    </row>
    <row r="75" spans="2:10" s="9" customFormat="1" ht="16.5" customHeight="1" x14ac:dyDescent="0.35">
      <c r="B75"/>
      <c r="C75"/>
      <c r="D75"/>
      <c r="E75"/>
      <c r="F75"/>
      <c r="G75"/>
      <c r="H75"/>
      <c r="I75"/>
      <c r="J75"/>
    </row>
    <row r="76" spans="2:10" s="9" customFormat="1" ht="16.5" customHeight="1" x14ac:dyDescent="0.35">
      <c r="B76"/>
      <c r="C76"/>
      <c r="D76"/>
      <c r="E76"/>
      <c r="F76"/>
      <c r="G76"/>
      <c r="H76"/>
      <c r="I76"/>
      <c r="J76"/>
    </row>
    <row r="77" spans="2:10" s="9" customFormat="1" ht="16.5" customHeight="1" x14ac:dyDescent="0.35">
      <c r="B77"/>
      <c r="C77"/>
      <c r="D77"/>
      <c r="E77"/>
      <c r="F77"/>
      <c r="G77"/>
      <c r="H77"/>
      <c r="I77"/>
      <c r="J77"/>
    </row>
    <row r="78" spans="2:10" s="9" customFormat="1" ht="16.5" customHeight="1" x14ac:dyDescent="0.35">
      <c r="B78"/>
      <c r="C78"/>
      <c r="D78"/>
      <c r="E78"/>
      <c r="F78"/>
      <c r="G78"/>
      <c r="H78"/>
      <c r="I78"/>
      <c r="J78"/>
    </row>
    <row r="79" spans="2:10" s="9" customFormat="1" ht="16.5" customHeight="1" x14ac:dyDescent="0.35">
      <c r="B79"/>
      <c r="C79"/>
      <c r="D79"/>
      <c r="E79"/>
      <c r="F79"/>
      <c r="G79"/>
      <c r="H79"/>
      <c r="I79"/>
      <c r="J79"/>
    </row>
    <row r="80" spans="2:10" s="9" customFormat="1" ht="16.5" customHeight="1" x14ac:dyDescent="0.35">
      <c r="B80"/>
      <c r="C80"/>
      <c r="D80"/>
      <c r="E80"/>
      <c r="F80"/>
      <c r="G80"/>
      <c r="H80"/>
      <c r="I80"/>
      <c r="J80"/>
    </row>
    <row r="81" spans="2:10" s="9" customFormat="1" ht="16.5" customHeight="1" x14ac:dyDescent="0.35">
      <c r="B81"/>
      <c r="C81"/>
      <c r="D81"/>
      <c r="E81"/>
      <c r="F81"/>
      <c r="G81"/>
      <c r="H81"/>
      <c r="I81"/>
      <c r="J81"/>
    </row>
    <row r="82" spans="2:10" s="9" customFormat="1" ht="16.5" customHeight="1" x14ac:dyDescent="0.35">
      <c r="B82"/>
      <c r="C82"/>
      <c r="D82"/>
      <c r="E82"/>
      <c r="F82"/>
      <c r="G82"/>
      <c r="H82"/>
      <c r="I82"/>
      <c r="J82"/>
    </row>
    <row r="83" spans="2:10" s="9" customFormat="1" ht="16.5" customHeight="1" x14ac:dyDescent="0.35">
      <c r="B83"/>
      <c r="C83"/>
      <c r="D83"/>
      <c r="E83"/>
      <c r="F83"/>
      <c r="G83"/>
      <c r="H83"/>
      <c r="I83"/>
      <c r="J83"/>
    </row>
    <row r="84" spans="2:10" s="9" customFormat="1" ht="16.5" customHeight="1" x14ac:dyDescent="0.35">
      <c r="B84"/>
      <c r="C84"/>
      <c r="D84"/>
      <c r="E84"/>
      <c r="F84"/>
      <c r="G84"/>
      <c r="H84"/>
      <c r="I84"/>
      <c r="J84"/>
    </row>
    <row r="85" spans="2:10" s="9" customFormat="1" ht="16.5" customHeight="1" x14ac:dyDescent="0.35">
      <c r="B85"/>
      <c r="C85"/>
      <c r="D85"/>
      <c r="E85"/>
      <c r="F85"/>
      <c r="G85"/>
      <c r="H85"/>
      <c r="I85"/>
      <c r="J85"/>
    </row>
    <row r="86" spans="2:10" s="9" customFormat="1" ht="16.5" customHeight="1" x14ac:dyDescent="0.35">
      <c r="B86"/>
      <c r="C86"/>
      <c r="D86"/>
      <c r="E86"/>
      <c r="F86"/>
      <c r="G86"/>
      <c r="H86"/>
      <c r="I86"/>
      <c r="J86"/>
    </row>
    <row r="87" spans="2:10" s="9" customFormat="1" ht="16.5" customHeight="1" x14ac:dyDescent="0.35">
      <c r="B87"/>
      <c r="C87"/>
      <c r="D87"/>
      <c r="E87"/>
      <c r="F87"/>
      <c r="G87"/>
      <c r="H87"/>
      <c r="I87"/>
      <c r="J87"/>
    </row>
    <row r="88" spans="2:10" s="9" customFormat="1" ht="16.5" customHeight="1" x14ac:dyDescent="0.35">
      <c r="B88"/>
      <c r="C88"/>
      <c r="D88"/>
      <c r="E88"/>
      <c r="F88"/>
      <c r="G88"/>
      <c r="H88"/>
      <c r="I88"/>
      <c r="J88"/>
    </row>
    <row r="89" spans="2:10" s="9" customFormat="1" ht="16.5" customHeight="1" x14ac:dyDescent="0.35">
      <c r="B89"/>
      <c r="C89"/>
      <c r="D89"/>
      <c r="E89"/>
      <c r="F89"/>
      <c r="G89"/>
      <c r="H89"/>
      <c r="I89"/>
      <c r="J89"/>
    </row>
    <row r="90" spans="2:10" s="9" customFormat="1" ht="16.5" customHeight="1" x14ac:dyDescent="0.35">
      <c r="B90"/>
      <c r="C90"/>
      <c r="D90"/>
      <c r="E90"/>
      <c r="F90"/>
      <c r="G90"/>
      <c r="H90"/>
      <c r="I90"/>
      <c r="J90"/>
    </row>
    <row r="91" spans="2:10" s="9" customFormat="1" ht="16.5" customHeight="1" x14ac:dyDescent="0.35">
      <c r="B91"/>
      <c r="C91"/>
      <c r="D91"/>
      <c r="E91"/>
      <c r="F91"/>
      <c r="G91"/>
      <c r="H91"/>
      <c r="I91"/>
      <c r="J91"/>
    </row>
    <row r="92" spans="2:10" s="9" customFormat="1" ht="16.5" customHeight="1" x14ac:dyDescent="0.35">
      <c r="B92"/>
      <c r="C92"/>
      <c r="D92"/>
      <c r="E92"/>
      <c r="F92"/>
      <c r="G92"/>
      <c r="H92"/>
      <c r="I92"/>
      <c r="J92"/>
    </row>
    <row r="93" spans="2:10" s="9" customFormat="1" ht="16.5" customHeight="1" x14ac:dyDescent="0.35">
      <c r="B93"/>
      <c r="C93"/>
      <c r="D93"/>
      <c r="E93"/>
      <c r="F93"/>
      <c r="G93"/>
      <c r="H93"/>
      <c r="I93"/>
      <c r="J93"/>
    </row>
    <row r="94" spans="2:10" s="9" customFormat="1" ht="16.5" customHeight="1" x14ac:dyDescent="0.35">
      <c r="B94"/>
      <c r="C94"/>
      <c r="D94"/>
      <c r="E94"/>
      <c r="F94"/>
      <c r="G94"/>
      <c r="H94"/>
      <c r="I94"/>
      <c r="J94"/>
    </row>
    <row r="95" spans="2:10" s="9" customFormat="1" ht="16.5" customHeight="1" x14ac:dyDescent="0.35">
      <c r="B95"/>
      <c r="C95"/>
      <c r="D95"/>
      <c r="E95"/>
      <c r="F95"/>
      <c r="G95"/>
      <c r="H95"/>
      <c r="I95"/>
      <c r="J95"/>
    </row>
    <row r="96" spans="2:10" s="9" customFormat="1" ht="16.5" customHeight="1" x14ac:dyDescent="0.35">
      <c r="B96"/>
      <c r="C96"/>
      <c r="D96"/>
      <c r="E96"/>
      <c r="F96"/>
      <c r="G96"/>
      <c r="H96"/>
      <c r="I96"/>
      <c r="J96"/>
    </row>
    <row r="97" spans="2:10" s="9" customFormat="1" ht="16.5" customHeight="1" x14ac:dyDescent="0.35">
      <c r="B97"/>
      <c r="C97"/>
      <c r="D97"/>
      <c r="E97"/>
      <c r="F97"/>
      <c r="G97"/>
      <c r="H97"/>
      <c r="I97"/>
      <c r="J97"/>
    </row>
    <row r="98" spans="2:10" s="9" customFormat="1" ht="16.5" customHeight="1" x14ac:dyDescent="0.35">
      <c r="B98"/>
      <c r="C98"/>
      <c r="D98"/>
      <c r="E98"/>
      <c r="F98"/>
      <c r="G98"/>
      <c r="H98"/>
      <c r="I98"/>
      <c r="J98"/>
    </row>
    <row r="99" spans="2:10" s="9" customFormat="1" ht="16.5" customHeight="1" x14ac:dyDescent="0.35">
      <c r="B99"/>
      <c r="C99"/>
      <c r="D99"/>
      <c r="E99"/>
      <c r="F99"/>
      <c r="G99"/>
      <c r="H99"/>
      <c r="I99"/>
      <c r="J99"/>
    </row>
    <row r="100" spans="2:10" s="9" customFormat="1" ht="16.5" customHeight="1" x14ac:dyDescent="0.35">
      <c r="B100"/>
      <c r="C100"/>
      <c r="D100"/>
      <c r="E100"/>
      <c r="F100"/>
      <c r="G100"/>
      <c r="H100"/>
      <c r="I100"/>
      <c r="J100"/>
    </row>
    <row r="101" spans="2:10" s="9" customFormat="1" ht="16.5" customHeight="1" x14ac:dyDescent="0.35">
      <c r="B101"/>
      <c r="C101"/>
      <c r="D101"/>
      <c r="E101"/>
      <c r="F101"/>
      <c r="G101"/>
      <c r="H101"/>
      <c r="I101"/>
      <c r="J101"/>
    </row>
    <row r="102" spans="2:10" s="9" customFormat="1" ht="16.5" customHeight="1" x14ac:dyDescent="0.35">
      <c r="B102"/>
      <c r="C102"/>
      <c r="D102"/>
      <c r="E102"/>
      <c r="F102"/>
      <c r="G102"/>
      <c r="H102"/>
      <c r="I102"/>
      <c r="J102"/>
    </row>
    <row r="103" spans="2:10" s="9" customFormat="1" ht="16.5" customHeight="1" x14ac:dyDescent="0.35">
      <c r="B103"/>
      <c r="C103"/>
      <c r="D103"/>
      <c r="E103"/>
      <c r="F103"/>
      <c r="G103"/>
      <c r="H103"/>
      <c r="I103"/>
      <c r="J103"/>
    </row>
    <row r="104" spans="2:10" s="9" customFormat="1" ht="16.5" customHeight="1" x14ac:dyDescent="0.35">
      <c r="B104"/>
      <c r="C104"/>
      <c r="D104"/>
      <c r="E104"/>
      <c r="F104"/>
      <c r="G104"/>
      <c r="H104"/>
      <c r="I104"/>
      <c r="J104"/>
    </row>
    <row r="105" spans="2:10" s="9" customFormat="1" ht="16.5" customHeight="1" x14ac:dyDescent="0.35">
      <c r="B105"/>
      <c r="C105"/>
      <c r="D105"/>
      <c r="E105"/>
      <c r="F105"/>
      <c r="G105"/>
      <c r="H105"/>
      <c r="I105"/>
      <c r="J105"/>
    </row>
    <row r="106" spans="2:10" s="9" customFormat="1" ht="16.5" customHeight="1" x14ac:dyDescent="0.35">
      <c r="B106"/>
      <c r="C106"/>
      <c r="D106"/>
      <c r="E106"/>
      <c r="F106"/>
      <c r="G106"/>
      <c r="H106"/>
      <c r="I106"/>
      <c r="J106"/>
    </row>
    <row r="107" spans="2:10" s="9" customFormat="1" ht="16.5" customHeight="1" x14ac:dyDescent="0.35">
      <c r="B107"/>
      <c r="C107"/>
      <c r="D107"/>
      <c r="E107"/>
      <c r="F107"/>
      <c r="G107"/>
      <c r="H107"/>
      <c r="I107"/>
      <c r="J107"/>
    </row>
    <row r="108" spans="2:10" s="9" customFormat="1" ht="16.5" customHeight="1" x14ac:dyDescent="0.35">
      <c r="B108"/>
      <c r="C108"/>
      <c r="D108"/>
      <c r="E108"/>
      <c r="F108"/>
      <c r="G108"/>
      <c r="H108"/>
      <c r="I108"/>
      <c r="J108"/>
    </row>
    <row r="109" spans="2:10" s="9" customFormat="1" ht="16.5" customHeight="1" x14ac:dyDescent="0.35">
      <c r="B109"/>
      <c r="C109"/>
      <c r="D109"/>
      <c r="E109"/>
      <c r="F109"/>
      <c r="G109"/>
      <c r="H109"/>
      <c r="I109"/>
      <c r="J109"/>
    </row>
    <row r="110" spans="2:10" s="9" customFormat="1" ht="16.5" customHeight="1" x14ac:dyDescent="0.35">
      <c r="B110"/>
      <c r="C110"/>
      <c r="D110"/>
      <c r="E110"/>
      <c r="F110"/>
      <c r="G110"/>
      <c r="H110"/>
      <c r="I110"/>
      <c r="J110"/>
    </row>
    <row r="111" spans="2:10" s="9" customFormat="1" ht="16.5" customHeight="1" x14ac:dyDescent="0.35">
      <c r="B111"/>
      <c r="C111"/>
      <c r="D111"/>
      <c r="E111"/>
      <c r="F111"/>
      <c r="G111"/>
      <c r="H111"/>
      <c r="I111"/>
      <c r="J111"/>
    </row>
    <row r="112" spans="2:10" s="9" customFormat="1" ht="16.5" customHeight="1" x14ac:dyDescent="0.35">
      <c r="B112"/>
      <c r="C112"/>
      <c r="D112"/>
      <c r="E112"/>
      <c r="F112"/>
      <c r="G112"/>
      <c r="H112"/>
      <c r="I112"/>
      <c r="J112"/>
    </row>
    <row r="113" spans="2:10" s="9" customFormat="1" ht="16.5" customHeight="1" x14ac:dyDescent="0.35">
      <c r="B113"/>
      <c r="C113"/>
      <c r="D113"/>
      <c r="E113"/>
      <c r="F113"/>
      <c r="G113"/>
      <c r="H113"/>
      <c r="I113"/>
      <c r="J113"/>
    </row>
    <row r="114" spans="2:10" s="9" customFormat="1" ht="16.5" customHeight="1" x14ac:dyDescent="0.35">
      <c r="B114"/>
      <c r="C114"/>
      <c r="D114"/>
      <c r="E114"/>
      <c r="F114"/>
      <c r="G114"/>
      <c r="H114"/>
      <c r="I114"/>
      <c r="J114"/>
    </row>
    <row r="115" spans="2:10" s="9" customFormat="1" ht="16.5" customHeight="1" x14ac:dyDescent="0.35">
      <c r="B115"/>
      <c r="C115"/>
      <c r="D115"/>
      <c r="E115"/>
      <c r="F115"/>
      <c r="G115"/>
      <c r="H115"/>
      <c r="I115"/>
      <c r="J115"/>
    </row>
    <row r="116" spans="2:10" s="9" customFormat="1" ht="16.5" customHeight="1" x14ac:dyDescent="0.35">
      <c r="B116"/>
      <c r="C116"/>
      <c r="D116"/>
      <c r="E116"/>
      <c r="F116"/>
      <c r="G116"/>
      <c r="H116"/>
      <c r="I116"/>
      <c r="J116"/>
    </row>
    <row r="117" spans="2:10" s="9" customFormat="1" ht="16.5" customHeight="1" x14ac:dyDescent="0.35">
      <c r="B117"/>
      <c r="C117"/>
      <c r="D117"/>
      <c r="E117"/>
      <c r="F117"/>
      <c r="G117"/>
      <c r="H117"/>
      <c r="I117"/>
      <c r="J117"/>
    </row>
    <row r="118" spans="2:10" s="9" customFormat="1" ht="16.5" customHeight="1" x14ac:dyDescent="0.35">
      <c r="B118"/>
      <c r="C118"/>
      <c r="D118"/>
      <c r="E118"/>
      <c r="F118"/>
      <c r="G118"/>
      <c r="H118"/>
      <c r="I118"/>
      <c r="J118"/>
    </row>
    <row r="119" spans="2:10" s="9" customFormat="1" ht="16.5" customHeight="1" x14ac:dyDescent="0.35">
      <c r="B119"/>
      <c r="C119"/>
      <c r="D119"/>
      <c r="E119"/>
      <c r="F119"/>
      <c r="G119"/>
      <c r="H119"/>
      <c r="I119"/>
      <c r="J119"/>
    </row>
    <row r="120" spans="2:10" s="9" customFormat="1" ht="16.5" customHeight="1" x14ac:dyDescent="0.35">
      <c r="B120"/>
      <c r="C120"/>
      <c r="D120"/>
      <c r="E120"/>
      <c r="F120"/>
      <c r="G120"/>
      <c r="H120"/>
      <c r="I120"/>
      <c r="J120"/>
    </row>
    <row r="121" spans="2:10" s="9" customFormat="1" ht="16.5" customHeight="1" x14ac:dyDescent="0.35">
      <c r="B121"/>
      <c r="C121"/>
      <c r="D121"/>
      <c r="E121"/>
      <c r="F121"/>
      <c r="G121"/>
      <c r="H121"/>
      <c r="I121"/>
      <c r="J121"/>
    </row>
    <row r="122" spans="2:10" s="9" customFormat="1" ht="16.5" customHeight="1" x14ac:dyDescent="0.35">
      <c r="B122"/>
      <c r="C122"/>
      <c r="D122"/>
      <c r="E122"/>
      <c r="F122"/>
      <c r="G122"/>
      <c r="H122"/>
      <c r="I122"/>
      <c r="J122"/>
    </row>
    <row r="123" spans="2:10" s="9" customFormat="1" ht="16.5" customHeight="1" x14ac:dyDescent="0.35">
      <c r="B123"/>
      <c r="C123"/>
      <c r="D123"/>
      <c r="E123"/>
      <c r="F123"/>
      <c r="G123"/>
      <c r="H123"/>
      <c r="I123"/>
      <c r="J123"/>
    </row>
    <row r="124" spans="2:10" s="9" customFormat="1" ht="16.5" customHeight="1" x14ac:dyDescent="0.35">
      <c r="B124"/>
      <c r="C124"/>
      <c r="D124"/>
      <c r="E124"/>
      <c r="F124"/>
      <c r="G124"/>
      <c r="H124"/>
      <c r="I124"/>
      <c r="J124"/>
    </row>
    <row r="125" spans="2:10" s="9" customFormat="1" ht="16.5" customHeight="1" x14ac:dyDescent="0.35">
      <c r="B125"/>
      <c r="C125"/>
      <c r="D125"/>
      <c r="E125"/>
      <c r="F125"/>
      <c r="G125"/>
      <c r="H125"/>
      <c r="I125"/>
      <c r="J125"/>
    </row>
    <row r="126" spans="2:10" s="9" customFormat="1" ht="16.5" customHeight="1" x14ac:dyDescent="0.35">
      <c r="B126"/>
      <c r="C126"/>
      <c r="D126"/>
      <c r="E126"/>
      <c r="F126"/>
      <c r="G126"/>
      <c r="H126"/>
      <c r="I126"/>
      <c r="J126"/>
    </row>
    <row r="127" spans="2:10" s="9" customFormat="1" ht="16.5" customHeight="1" x14ac:dyDescent="0.35">
      <c r="B127"/>
      <c r="C127"/>
      <c r="D127"/>
      <c r="E127"/>
      <c r="F127"/>
      <c r="G127"/>
      <c r="H127"/>
      <c r="I127"/>
      <c r="J127"/>
    </row>
    <row r="128" spans="2:10" s="9" customFormat="1" ht="16.5" customHeight="1" x14ac:dyDescent="0.35">
      <c r="B128"/>
      <c r="C128"/>
      <c r="D128"/>
      <c r="E128"/>
      <c r="F128"/>
      <c r="G128"/>
      <c r="H128"/>
      <c r="I128"/>
      <c r="J128"/>
    </row>
    <row r="129" spans="2:10" s="9" customFormat="1" ht="16.5" customHeight="1" x14ac:dyDescent="0.35">
      <c r="B129"/>
      <c r="C129"/>
      <c r="D129"/>
      <c r="E129"/>
      <c r="F129"/>
      <c r="G129"/>
      <c r="H129"/>
      <c r="I129"/>
      <c r="J129"/>
    </row>
    <row r="130" spans="2:10" s="9" customFormat="1" ht="16.5" customHeight="1" x14ac:dyDescent="0.35">
      <c r="B130"/>
      <c r="C130"/>
      <c r="D130"/>
      <c r="E130"/>
      <c r="F130"/>
      <c r="G130"/>
      <c r="H130"/>
      <c r="I130"/>
      <c r="J130"/>
    </row>
    <row r="131" spans="2:10" s="9" customFormat="1" ht="16.5" customHeight="1" x14ac:dyDescent="0.35">
      <c r="B131"/>
      <c r="C131"/>
      <c r="D131"/>
      <c r="E131"/>
      <c r="F131"/>
      <c r="G131"/>
      <c r="H131"/>
      <c r="I131"/>
      <c r="J131"/>
    </row>
    <row r="132" spans="2:10" s="9" customFormat="1" ht="16.5" customHeight="1" x14ac:dyDescent="0.35">
      <c r="B132"/>
      <c r="C132"/>
      <c r="D132"/>
      <c r="E132"/>
      <c r="F132"/>
      <c r="G132"/>
      <c r="H132"/>
      <c r="I132"/>
      <c r="J132"/>
    </row>
    <row r="133" spans="2:10" s="9" customFormat="1" ht="16.5" customHeight="1" x14ac:dyDescent="0.35">
      <c r="B133"/>
      <c r="C133"/>
      <c r="D133"/>
      <c r="E133"/>
      <c r="F133"/>
      <c r="G133"/>
      <c r="H133"/>
      <c r="I133"/>
      <c r="J133"/>
    </row>
    <row r="134" spans="2:10" s="9" customFormat="1" ht="16.5" customHeight="1" x14ac:dyDescent="0.35">
      <c r="B134"/>
      <c r="C134"/>
      <c r="D134"/>
      <c r="E134"/>
      <c r="F134"/>
      <c r="G134"/>
      <c r="H134"/>
      <c r="I134"/>
      <c r="J134"/>
    </row>
    <row r="135" spans="2:10" s="9" customFormat="1" ht="16.5" customHeight="1" x14ac:dyDescent="0.35">
      <c r="B135"/>
      <c r="C135"/>
      <c r="D135"/>
      <c r="E135"/>
      <c r="F135"/>
      <c r="G135"/>
      <c r="H135"/>
      <c r="I135"/>
      <c r="J135"/>
    </row>
    <row r="136" spans="2:10" s="9" customFormat="1" ht="16.5" customHeight="1" x14ac:dyDescent="0.35">
      <c r="B136"/>
      <c r="C136"/>
      <c r="D136"/>
      <c r="E136"/>
      <c r="F136"/>
      <c r="G136"/>
      <c r="H136"/>
      <c r="I136"/>
      <c r="J136"/>
    </row>
    <row r="137" spans="2:10" s="9" customFormat="1" ht="16.5" customHeight="1" x14ac:dyDescent="0.35">
      <c r="B137"/>
      <c r="C137"/>
      <c r="D137"/>
      <c r="E137"/>
      <c r="F137"/>
      <c r="G137"/>
      <c r="H137"/>
      <c r="I137"/>
      <c r="J137"/>
    </row>
    <row r="138" spans="2:10" s="9" customFormat="1" ht="16.5" customHeight="1" x14ac:dyDescent="0.35">
      <c r="B138"/>
      <c r="C138"/>
      <c r="D138"/>
      <c r="E138"/>
      <c r="F138"/>
      <c r="G138"/>
      <c r="H138"/>
      <c r="I138"/>
      <c r="J138"/>
    </row>
    <row r="139" spans="2:10" s="9" customFormat="1" ht="16.5" customHeight="1" x14ac:dyDescent="0.35">
      <c r="B139"/>
      <c r="C139"/>
      <c r="D139"/>
      <c r="E139"/>
      <c r="F139"/>
      <c r="G139"/>
      <c r="H139"/>
      <c r="I139"/>
      <c r="J139"/>
    </row>
    <row r="140" spans="2:10" s="9" customFormat="1" ht="16.5" customHeight="1" x14ac:dyDescent="0.35">
      <c r="B140"/>
      <c r="C140"/>
      <c r="D140"/>
      <c r="E140"/>
      <c r="F140"/>
      <c r="G140"/>
      <c r="H140"/>
      <c r="I140"/>
      <c r="J140"/>
    </row>
    <row r="141" spans="2:10" s="9" customFormat="1" ht="16.5" customHeight="1" x14ac:dyDescent="0.35">
      <c r="B141"/>
      <c r="C141"/>
      <c r="D141"/>
      <c r="E141"/>
      <c r="F141"/>
      <c r="G141"/>
      <c r="H141"/>
      <c r="I141"/>
      <c r="J141"/>
    </row>
    <row r="142" spans="2:10" s="9" customFormat="1" ht="16.5" customHeight="1" x14ac:dyDescent="0.35">
      <c r="B142"/>
      <c r="C142"/>
      <c r="D142"/>
      <c r="E142"/>
      <c r="F142"/>
      <c r="G142"/>
      <c r="H142"/>
      <c r="I142"/>
      <c r="J142"/>
    </row>
    <row r="143" spans="2:10" s="9" customFormat="1" ht="16.5" customHeight="1" x14ac:dyDescent="0.35">
      <c r="B143"/>
      <c r="C143"/>
      <c r="D143"/>
      <c r="E143"/>
      <c r="F143"/>
      <c r="G143"/>
      <c r="H143"/>
      <c r="I143"/>
      <c r="J143"/>
    </row>
    <row r="144" spans="2:10" s="9" customFormat="1" ht="16.5" customHeight="1" x14ac:dyDescent="0.35">
      <c r="B144"/>
      <c r="C144"/>
      <c r="D144"/>
      <c r="E144"/>
      <c r="F144"/>
      <c r="G144"/>
      <c r="H144"/>
      <c r="I144"/>
      <c r="J144"/>
    </row>
    <row r="145" spans="2:10" s="9" customFormat="1" ht="16.5" customHeight="1" x14ac:dyDescent="0.35">
      <c r="B145"/>
      <c r="C145"/>
      <c r="D145"/>
      <c r="E145"/>
      <c r="F145"/>
      <c r="G145"/>
      <c r="H145"/>
      <c r="I145"/>
      <c r="J145"/>
    </row>
    <row r="146" spans="2:10" s="9" customFormat="1" ht="16.5" customHeight="1" x14ac:dyDescent="0.35">
      <c r="B146"/>
      <c r="C146"/>
      <c r="D146"/>
      <c r="E146"/>
      <c r="F146"/>
      <c r="G146"/>
      <c r="H146"/>
      <c r="I146"/>
      <c r="J146"/>
    </row>
    <row r="147" spans="2:10" s="9" customFormat="1" ht="16.5" customHeight="1" x14ac:dyDescent="0.35">
      <c r="B147"/>
      <c r="C147"/>
      <c r="D147"/>
      <c r="E147"/>
      <c r="F147"/>
      <c r="G147"/>
      <c r="H147"/>
      <c r="I147"/>
      <c r="J147"/>
    </row>
    <row r="148" spans="2:10" s="9" customFormat="1" ht="16.5" customHeight="1" x14ac:dyDescent="0.35">
      <c r="B148"/>
      <c r="C148"/>
      <c r="D148"/>
      <c r="E148"/>
      <c r="F148"/>
      <c r="G148"/>
      <c r="H148"/>
      <c r="I148"/>
      <c r="J148"/>
    </row>
    <row r="149" spans="2:10" s="9" customFormat="1" ht="16.5" customHeight="1" x14ac:dyDescent="0.35">
      <c r="B149"/>
      <c r="C149"/>
      <c r="D149"/>
      <c r="E149"/>
      <c r="F149"/>
      <c r="G149"/>
      <c r="H149"/>
      <c r="I149"/>
      <c r="J149"/>
    </row>
    <row r="150" spans="2:10" s="9" customFormat="1" ht="16.5" customHeight="1" x14ac:dyDescent="0.35">
      <c r="B150"/>
      <c r="C150"/>
      <c r="D150"/>
      <c r="E150"/>
      <c r="F150"/>
      <c r="G150"/>
      <c r="H150"/>
      <c r="I150"/>
      <c r="J150"/>
    </row>
    <row r="151" spans="2:10" s="9" customFormat="1" ht="16.5" customHeight="1" x14ac:dyDescent="0.35">
      <c r="B151"/>
      <c r="C151"/>
      <c r="D151"/>
      <c r="E151"/>
      <c r="F151"/>
      <c r="G151"/>
      <c r="H151"/>
      <c r="I151"/>
      <c r="J151"/>
    </row>
    <row r="152" spans="2:10" s="9" customFormat="1" ht="16.5" customHeight="1" x14ac:dyDescent="0.35">
      <c r="B152"/>
      <c r="C152"/>
      <c r="D152"/>
      <c r="E152"/>
      <c r="F152"/>
      <c r="G152"/>
      <c r="H152"/>
      <c r="I152"/>
      <c r="J152"/>
    </row>
    <row r="153" spans="2:10" s="9" customFormat="1" ht="16.5" customHeight="1" x14ac:dyDescent="0.35">
      <c r="B153"/>
      <c r="C153"/>
      <c r="D153"/>
      <c r="E153"/>
      <c r="F153"/>
      <c r="G153"/>
      <c r="H153"/>
      <c r="I153"/>
      <c r="J153"/>
    </row>
    <row r="154" spans="2:10" s="9" customFormat="1" ht="16.5" customHeight="1" x14ac:dyDescent="0.35">
      <c r="B154"/>
      <c r="C154"/>
      <c r="D154"/>
      <c r="E154"/>
      <c r="F154"/>
      <c r="G154"/>
      <c r="H154"/>
      <c r="I154"/>
      <c r="J154"/>
    </row>
    <row r="155" spans="2:10" s="9" customFormat="1" ht="16.5" customHeight="1" x14ac:dyDescent="0.35">
      <c r="B155"/>
      <c r="C155"/>
      <c r="D155"/>
      <c r="E155"/>
      <c r="F155"/>
      <c r="G155"/>
      <c r="H155"/>
      <c r="I155"/>
      <c r="J155"/>
    </row>
    <row r="156" spans="2:10" s="9" customFormat="1" ht="16.5" customHeight="1" x14ac:dyDescent="0.35">
      <c r="B156"/>
      <c r="C156"/>
      <c r="D156"/>
      <c r="E156"/>
      <c r="F156"/>
      <c r="G156"/>
      <c r="H156"/>
      <c r="I156"/>
      <c r="J156"/>
    </row>
    <row r="157" spans="2:10" s="9" customFormat="1" ht="16.5" customHeight="1" x14ac:dyDescent="0.35">
      <c r="B157"/>
      <c r="C157"/>
      <c r="D157"/>
      <c r="E157"/>
      <c r="F157"/>
      <c r="G157"/>
      <c r="H157"/>
      <c r="I157"/>
      <c r="J157"/>
    </row>
    <row r="158" spans="2:10" s="9" customFormat="1" ht="16.5" customHeight="1" x14ac:dyDescent="0.35">
      <c r="B158"/>
      <c r="C158"/>
      <c r="D158"/>
      <c r="E158"/>
      <c r="F158"/>
      <c r="G158"/>
      <c r="H158"/>
      <c r="I158"/>
      <c r="J158"/>
    </row>
    <row r="159" spans="2:10" s="9" customFormat="1" ht="16.5" customHeight="1" x14ac:dyDescent="0.35">
      <c r="B159"/>
      <c r="C159"/>
      <c r="D159"/>
      <c r="E159"/>
      <c r="F159"/>
      <c r="G159"/>
      <c r="H159"/>
      <c r="I159"/>
      <c r="J159"/>
    </row>
    <row r="160" spans="2:10" s="9" customFormat="1" ht="16.5" customHeight="1" x14ac:dyDescent="0.35">
      <c r="B160"/>
      <c r="C160"/>
      <c r="D160"/>
      <c r="E160"/>
      <c r="F160"/>
      <c r="G160"/>
      <c r="H160"/>
      <c r="I160"/>
      <c r="J160"/>
    </row>
    <row r="161" spans="2:10" s="9" customFormat="1" ht="16.5" customHeight="1" x14ac:dyDescent="0.35">
      <c r="B161"/>
      <c r="C161"/>
      <c r="D161"/>
      <c r="E161"/>
      <c r="F161"/>
      <c r="G161"/>
      <c r="H161"/>
      <c r="I161"/>
      <c r="J161"/>
    </row>
    <row r="162" spans="2:10" s="9" customFormat="1" ht="16.5" customHeight="1" x14ac:dyDescent="0.35">
      <c r="B162"/>
      <c r="C162"/>
      <c r="D162"/>
      <c r="E162"/>
      <c r="F162"/>
      <c r="G162"/>
      <c r="H162"/>
      <c r="I162"/>
      <c r="J162"/>
    </row>
    <row r="163" spans="2:10" s="9" customFormat="1" ht="16.5" customHeight="1" x14ac:dyDescent="0.35">
      <c r="B163"/>
      <c r="C163"/>
      <c r="D163"/>
      <c r="E163"/>
      <c r="F163"/>
      <c r="G163"/>
      <c r="H163"/>
      <c r="I163"/>
      <c r="J163"/>
    </row>
    <row r="164" spans="2:10" s="9" customFormat="1" ht="16.5" customHeight="1" x14ac:dyDescent="0.35">
      <c r="B164"/>
      <c r="C164"/>
      <c r="D164"/>
      <c r="E164"/>
      <c r="F164"/>
      <c r="G164"/>
      <c r="H164"/>
      <c r="I164"/>
      <c r="J164"/>
    </row>
    <row r="165" spans="2:10" s="9" customFormat="1" ht="16.5" customHeight="1" x14ac:dyDescent="0.35">
      <c r="B165"/>
      <c r="C165"/>
      <c r="D165"/>
      <c r="E165"/>
      <c r="F165"/>
      <c r="G165"/>
      <c r="H165"/>
      <c r="I165"/>
      <c r="J165"/>
    </row>
    <row r="166" spans="2:10" s="9" customFormat="1" ht="16.5" customHeight="1" x14ac:dyDescent="0.35">
      <c r="B166"/>
      <c r="C166"/>
      <c r="D166"/>
      <c r="E166"/>
      <c r="F166"/>
      <c r="G166"/>
      <c r="H166"/>
      <c r="I166"/>
      <c r="J166"/>
    </row>
    <row r="167" spans="2:10" s="9" customFormat="1" ht="16.5" customHeight="1" x14ac:dyDescent="0.35">
      <c r="B167"/>
      <c r="C167"/>
      <c r="D167"/>
      <c r="E167"/>
      <c r="F167"/>
      <c r="G167"/>
      <c r="H167"/>
      <c r="I167"/>
      <c r="J167"/>
    </row>
    <row r="168" spans="2:10" s="9" customFormat="1" ht="16.5" customHeight="1" x14ac:dyDescent="0.35">
      <c r="B168"/>
      <c r="C168"/>
      <c r="D168"/>
      <c r="E168"/>
      <c r="F168"/>
      <c r="G168"/>
      <c r="H168"/>
      <c r="I168"/>
      <c r="J168"/>
    </row>
    <row r="169" spans="2:10" s="9" customFormat="1" ht="16.5" customHeight="1" x14ac:dyDescent="0.35">
      <c r="B169"/>
      <c r="C169"/>
      <c r="D169"/>
      <c r="E169"/>
      <c r="F169"/>
      <c r="G169"/>
      <c r="H169"/>
      <c r="I169"/>
      <c r="J169"/>
    </row>
    <row r="170" spans="2:10" s="9" customFormat="1" ht="16.5" customHeight="1" x14ac:dyDescent="0.35">
      <c r="B170"/>
      <c r="C170"/>
      <c r="D170"/>
      <c r="E170"/>
      <c r="F170"/>
      <c r="G170"/>
      <c r="H170"/>
      <c r="I170"/>
      <c r="J170"/>
    </row>
    <row r="171" spans="2:10" s="9" customFormat="1" ht="16.5" customHeight="1" x14ac:dyDescent="0.35">
      <c r="B171"/>
      <c r="C171"/>
      <c r="D171"/>
      <c r="E171"/>
      <c r="F171"/>
      <c r="G171"/>
      <c r="H171"/>
      <c r="I171"/>
      <c r="J171"/>
    </row>
    <row r="172" spans="2:10" s="9" customFormat="1" ht="16.5" customHeight="1" x14ac:dyDescent="0.35">
      <c r="B172"/>
      <c r="C172"/>
      <c r="D172"/>
      <c r="E172"/>
      <c r="F172"/>
      <c r="G172"/>
      <c r="H172"/>
      <c r="I172"/>
      <c r="J172"/>
    </row>
    <row r="173" spans="2:10" s="9" customFormat="1" ht="16.5" customHeight="1" x14ac:dyDescent="0.35">
      <c r="B173"/>
      <c r="C173"/>
      <c r="D173"/>
      <c r="E173"/>
      <c r="F173"/>
      <c r="G173"/>
      <c r="H173"/>
      <c r="I173"/>
      <c r="J173"/>
    </row>
    <row r="174" spans="2:10" s="9" customFormat="1" ht="16.5" customHeight="1" x14ac:dyDescent="0.35">
      <c r="B174"/>
      <c r="C174"/>
      <c r="D174"/>
      <c r="E174"/>
      <c r="F174"/>
      <c r="G174"/>
      <c r="H174"/>
      <c r="I174"/>
      <c r="J174"/>
    </row>
    <row r="175" spans="2:10" s="9" customFormat="1" ht="16.5" customHeight="1" x14ac:dyDescent="0.35">
      <c r="B175"/>
      <c r="C175"/>
      <c r="D175"/>
      <c r="E175"/>
      <c r="F175"/>
      <c r="G175"/>
      <c r="H175"/>
      <c r="I175"/>
      <c r="J175"/>
    </row>
    <row r="176" spans="2:10" s="9" customFormat="1" ht="16.5" customHeight="1" x14ac:dyDescent="0.35">
      <c r="B176"/>
      <c r="C176"/>
      <c r="D176"/>
      <c r="E176"/>
      <c r="F176"/>
      <c r="G176"/>
      <c r="H176"/>
      <c r="I176"/>
      <c r="J176"/>
    </row>
    <row r="177" spans="2:10" s="9" customFormat="1" ht="16.5" customHeight="1" x14ac:dyDescent="0.35">
      <c r="B177"/>
      <c r="C177"/>
      <c r="D177"/>
      <c r="E177"/>
      <c r="F177"/>
      <c r="G177"/>
      <c r="H177"/>
      <c r="I177"/>
      <c r="J177"/>
    </row>
    <row r="178" spans="2:10" s="9" customFormat="1" ht="16.5" customHeight="1" x14ac:dyDescent="0.35">
      <c r="B178"/>
      <c r="C178"/>
      <c r="D178"/>
      <c r="E178"/>
      <c r="F178"/>
      <c r="G178"/>
      <c r="H178"/>
      <c r="I178"/>
      <c r="J178"/>
    </row>
    <row r="179" spans="2:10" s="9" customFormat="1" ht="16.5" customHeight="1" x14ac:dyDescent="0.35">
      <c r="B179"/>
      <c r="C179"/>
      <c r="D179"/>
      <c r="E179"/>
      <c r="F179"/>
      <c r="G179"/>
      <c r="H179"/>
      <c r="I179"/>
      <c r="J179"/>
    </row>
    <row r="180" spans="2:10" s="9" customFormat="1" ht="16.5" customHeight="1" x14ac:dyDescent="0.35">
      <c r="B180"/>
      <c r="C180"/>
      <c r="D180"/>
      <c r="E180"/>
      <c r="F180"/>
      <c r="G180"/>
      <c r="H180"/>
      <c r="I180"/>
      <c r="J180"/>
    </row>
    <row r="181" spans="2:10" s="9" customFormat="1" ht="16.5" customHeight="1" x14ac:dyDescent="0.35">
      <c r="B181"/>
      <c r="C181"/>
      <c r="D181"/>
      <c r="E181"/>
      <c r="F181"/>
      <c r="G181"/>
      <c r="H181"/>
      <c r="I181"/>
      <c r="J181"/>
    </row>
    <row r="182" spans="2:10" s="9" customFormat="1" ht="16.5" customHeight="1" x14ac:dyDescent="0.35">
      <c r="B182"/>
      <c r="C182"/>
      <c r="D182"/>
      <c r="E182"/>
      <c r="F182"/>
      <c r="G182"/>
      <c r="H182"/>
      <c r="I182"/>
      <c r="J182"/>
    </row>
    <row r="183" spans="2:10" s="9" customFormat="1" ht="16.5" customHeight="1" x14ac:dyDescent="0.35">
      <c r="B183"/>
      <c r="C183"/>
      <c r="D183"/>
      <c r="E183"/>
      <c r="F183"/>
      <c r="G183"/>
      <c r="H183"/>
      <c r="I183"/>
      <c r="J183"/>
    </row>
    <row r="184" spans="2:10" s="9" customFormat="1" ht="16.5" customHeight="1" x14ac:dyDescent="0.35">
      <c r="B184"/>
      <c r="C184"/>
      <c r="D184"/>
      <c r="E184"/>
      <c r="F184"/>
      <c r="G184"/>
      <c r="H184"/>
      <c r="I184"/>
      <c r="J184"/>
    </row>
    <row r="185" spans="2:10" s="9" customFormat="1" ht="16.5" customHeight="1" x14ac:dyDescent="0.35">
      <c r="B185"/>
      <c r="C185"/>
      <c r="D185"/>
      <c r="E185"/>
      <c r="F185"/>
      <c r="G185"/>
      <c r="H185"/>
      <c r="I185"/>
      <c r="J185"/>
    </row>
    <row r="186" spans="2:10" s="9" customFormat="1" ht="16.5" customHeight="1" x14ac:dyDescent="0.35">
      <c r="B186"/>
      <c r="C186"/>
      <c r="D186"/>
      <c r="E186"/>
      <c r="F186"/>
      <c r="G186"/>
      <c r="H186"/>
      <c r="I186"/>
      <c r="J186"/>
    </row>
    <row r="187" spans="2:10" s="9" customFormat="1" ht="16.5" customHeight="1" x14ac:dyDescent="0.35">
      <c r="B187"/>
      <c r="C187"/>
      <c r="D187"/>
      <c r="E187"/>
      <c r="F187"/>
      <c r="G187"/>
      <c r="H187"/>
      <c r="I187"/>
      <c r="J187"/>
    </row>
    <row r="188" spans="2:10" s="9" customFormat="1" ht="16.5" customHeight="1" x14ac:dyDescent="0.35">
      <c r="B188"/>
      <c r="C188"/>
      <c r="D188"/>
      <c r="E188"/>
      <c r="F188"/>
      <c r="G188"/>
      <c r="H188"/>
      <c r="I188"/>
      <c r="J188"/>
    </row>
    <row r="189" spans="2:10" s="9" customFormat="1" ht="16.5" customHeight="1" x14ac:dyDescent="0.35">
      <c r="B189"/>
      <c r="C189"/>
      <c r="D189"/>
      <c r="E189"/>
      <c r="F189"/>
      <c r="G189"/>
      <c r="H189"/>
      <c r="I189"/>
      <c r="J189"/>
    </row>
    <row r="190" spans="2:10" s="9" customFormat="1" ht="16.5" customHeight="1" x14ac:dyDescent="0.35">
      <c r="B190"/>
      <c r="C190"/>
      <c r="D190"/>
      <c r="E190"/>
      <c r="F190"/>
      <c r="G190"/>
      <c r="H190"/>
      <c r="I190"/>
      <c r="J190"/>
    </row>
    <row r="191" spans="2:10" s="9" customFormat="1" ht="16.5" customHeight="1" x14ac:dyDescent="0.35">
      <c r="B191"/>
      <c r="C191"/>
      <c r="D191"/>
      <c r="E191"/>
      <c r="F191"/>
      <c r="G191"/>
      <c r="H191"/>
      <c r="I191"/>
      <c r="J191"/>
    </row>
    <row r="192" spans="2:10" s="9" customFormat="1" ht="16.5" customHeight="1" x14ac:dyDescent="0.35">
      <c r="B192"/>
      <c r="C192"/>
      <c r="D192"/>
      <c r="E192"/>
      <c r="F192"/>
      <c r="G192"/>
      <c r="H192"/>
      <c r="I192"/>
      <c r="J192"/>
    </row>
    <row r="193" spans="2:10" s="9" customFormat="1" ht="16.5" customHeight="1" x14ac:dyDescent="0.35">
      <c r="B193"/>
      <c r="C193"/>
      <c r="D193"/>
      <c r="E193"/>
      <c r="F193"/>
      <c r="G193"/>
      <c r="H193"/>
      <c r="I193"/>
      <c r="J193"/>
    </row>
    <row r="194" spans="2:10" s="9" customFormat="1" ht="16.5" customHeight="1" x14ac:dyDescent="0.35">
      <c r="B194"/>
      <c r="C194"/>
      <c r="D194"/>
      <c r="E194"/>
      <c r="F194"/>
      <c r="G194"/>
      <c r="H194"/>
      <c r="I194"/>
      <c r="J194"/>
    </row>
    <row r="195" spans="2:10" s="9" customFormat="1" ht="16.5" customHeight="1" x14ac:dyDescent="0.35">
      <c r="B195"/>
      <c r="C195"/>
      <c r="D195"/>
      <c r="E195"/>
      <c r="F195"/>
      <c r="G195"/>
      <c r="H195"/>
      <c r="I195"/>
      <c r="J195"/>
    </row>
    <row r="196" spans="2:10" s="9" customFormat="1" ht="16.5" customHeight="1" x14ac:dyDescent="0.35">
      <c r="B196"/>
      <c r="C196"/>
      <c r="D196"/>
      <c r="E196"/>
      <c r="F196"/>
      <c r="G196"/>
      <c r="H196"/>
      <c r="I196"/>
      <c r="J196"/>
    </row>
    <row r="197" spans="2:10" s="9" customFormat="1" ht="16.5" customHeight="1" x14ac:dyDescent="0.35">
      <c r="B197"/>
      <c r="C197"/>
      <c r="D197"/>
      <c r="E197"/>
      <c r="F197"/>
      <c r="G197"/>
      <c r="H197"/>
      <c r="I197"/>
      <c r="J197"/>
    </row>
    <row r="198" spans="2:10" s="9" customFormat="1" ht="16.5" customHeight="1" x14ac:dyDescent="0.35">
      <c r="B198"/>
      <c r="C198"/>
      <c r="D198"/>
      <c r="E198"/>
      <c r="F198"/>
      <c r="G198"/>
      <c r="H198"/>
      <c r="I198"/>
      <c r="J198"/>
    </row>
    <row r="199" spans="2:10" s="9" customFormat="1" ht="16.5" customHeight="1" x14ac:dyDescent="0.35">
      <c r="B199"/>
      <c r="C199"/>
      <c r="D199"/>
      <c r="E199"/>
      <c r="F199"/>
      <c r="G199"/>
      <c r="H199"/>
      <c r="I199"/>
      <c r="J199"/>
    </row>
    <row r="200" spans="2:10" s="9" customFormat="1" ht="16.5" customHeight="1" x14ac:dyDescent="0.35">
      <c r="B200"/>
      <c r="C200"/>
      <c r="D200"/>
      <c r="E200"/>
      <c r="F200"/>
      <c r="G200"/>
      <c r="H200"/>
      <c r="I200"/>
      <c r="J200"/>
    </row>
    <row r="201" spans="2:10" s="9" customFormat="1" ht="16.5" customHeight="1" x14ac:dyDescent="0.35">
      <c r="B201"/>
      <c r="C201"/>
      <c r="D201"/>
      <c r="E201"/>
      <c r="F201"/>
      <c r="G201"/>
      <c r="H201"/>
      <c r="I201"/>
      <c r="J201"/>
    </row>
    <row r="202" spans="2:10" s="9" customFormat="1" ht="16.5" customHeight="1" x14ac:dyDescent="0.35">
      <c r="B202"/>
      <c r="C202"/>
      <c r="D202"/>
      <c r="E202"/>
      <c r="F202"/>
      <c r="G202"/>
      <c r="H202"/>
      <c r="I202"/>
      <c r="J202"/>
    </row>
    <row r="203" spans="2:10" s="9" customFormat="1" ht="16.5" customHeight="1" x14ac:dyDescent="0.35">
      <c r="B203"/>
      <c r="C203"/>
      <c r="D203"/>
      <c r="E203"/>
      <c r="F203"/>
      <c r="G203"/>
      <c r="H203"/>
      <c r="I203"/>
      <c r="J203"/>
    </row>
    <row r="204" spans="2:10" s="9" customFormat="1" ht="16.5" customHeight="1" x14ac:dyDescent="0.35">
      <c r="B204"/>
      <c r="C204"/>
      <c r="D204"/>
      <c r="E204"/>
      <c r="F204"/>
      <c r="G204"/>
      <c r="H204"/>
      <c r="I204"/>
      <c r="J204"/>
    </row>
    <row r="205" spans="2:10" s="9" customFormat="1" ht="16.5" customHeight="1" x14ac:dyDescent="0.35">
      <c r="B205"/>
      <c r="C205"/>
      <c r="D205"/>
      <c r="E205"/>
      <c r="F205"/>
      <c r="G205"/>
      <c r="H205"/>
      <c r="I205"/>
      <c r="J205"/>
    </row>
    <row r="206" spans="2:10" s="9" customFormat="1" ht="16.5" customHeight="1" x14ac:dyDescent="0.35">
      <c r="B206"/>
      <c r="C206"/>
      <c r="D206"/>
      <c r="E206"/>
      <c r="F206"/>
      <c r="G206"/>
      <c r="H206"/>
      <c r="I206"/>
      <c r="J206"/>
    </row>
    <row r="207" spans="2:10" s="9" customFormat="1" ht="16.5" customHeight="1" x14ac:dyDescent="0.35">
      <c r="B207"/>
      <c r="C207"/>
      <c r="D207"/>
      <c r="E207"/>
      <c r="F207"/>
      <c r="G207"/>
      <c r="H207"/>
      <c r="I207"/>
      <c r="J207"/>
    </row>
    <row r="208" spans="2:10" s="9" customFormat="1" ht="16.5" customHeight="1" x14ac:dyDescent="0.35">
      <c r="B208"/>
      <c r="C208"/>
      <c r="D208"/>
      <c r="E208"/>
      <c r="F208"/>
      <c r="G208"/>
      <c r="H208"/>
      <c r="I208"/>
      <c r="J208"/>
    </row>
    <row r="209" spans="2:10" s="9" customFormat="1" ht="16.5" customHeight="1" x14ac:dyDescent="0.35">
      <c r="B209"/>
      <c r="C209"/>
      <c r="D209"/>
      <c r="E209"/>
      <c r="F209"/>
      <c r="G209"/>
      <c r="H209"/>
      <c r="I209"/>
      <c r="J209"/>
    </row>
    <row r="210" spans="2:10" s="9" customFormat="1" ht="16.5" customHeight="1" x14ac:dyDescent="0.35">
      <c r="B210"/>
      <c r="C210"/>
      <c r="D210"/>
      <c r="E210"/>
      <c r="F210"/>
      <c r="G210"/>
      <c r="H210"/>
      <c r="I210"/>
      <c r="J210"/>
    </row>
    <row r="211" spans="2:10" s="9" customFormat="1" ht="16.5" customHeight="1" x14ac:dyDescent="0.35">
      <c r="B211"/>
      <c r="C211"/>
      <c r="D211"/>
      <c r="E211"/>
      <c r="F211"/>
      <c r="G211"/>
      <c r="H211"/>
      <c r="I211"/>
      <c r="J211"/>
    </row>
    <row r="212" spans="2:10" s="9" customFormat="1" ht="16.5" customHeight="1" x14ac:dyDescent="0.35">
      <c r="B212"/>
      <c r="C212"/>
      <c r="D212"/>
      <c r="E212"/>
      <c r="F212"/>
      <c r="G212"/>
      <c r="H212"/>
      <c r="I212"/>
      <c r="J212"/>
    </row>
    <row r="213" spans="2:10" s="9" customFormat="1" ht="16.5" customHeight="1" x14ac:dyDescent="0.35">
      <c r="B213"/>
      <c r="C213"/>
      <c r="D213"/>
      <c r="E213"/>
      <c r="F213"/>
      <c r="G213"/>
      <c r="H213"/>
      <c r="I213"/>
      <c r="J213"/>
    </row>
    <row r="214" spans="2:10" s="9" customFormat="1" ht="16.5" customHeight="1" x14ac:dyDescent="0.35">
      <c r="B214"/>
      <c r="C214"/>
      <c r="D214"/>
      <c r="E214"/>
      <c r="F214"/>
      <c r="G214"/>
      <c r="H214"/>
      <c r="I214"/>
      <c r="J214"/>
    </row>
    <row r="215" spans="2:10" s="9" customFormat="1" ht="16.5" customHeight="1" x14ac:dyDescent="0.35">
      <c r="B215"/>
      <c r="C215"/>
      <c r="D215"/>
      <c r="E215"/>
      <c r="F215"/>
      <c r="G215"/>
      <c r="H215"/>
      <c r="I215"/>
      <c r="J215"/>
    </row>
    <row r="216" spans="2:10" s="9" customFormat="1" ht="16.5" customHeight="1" x14ac:dyDescent="0.35">
      <c r="B216"/>
      <c r="C216"/>
      <c r="D216"/>
      <c r="E216"/>
      <c r="F216"/>
      <c r="G216"/>
      <c r="H216"/>
      <c r="I216"/>
      <c r="J216"/>
    </row>
    <row r="217" spans="2:10" s="9" customFormat="1" ht="16.5" customHeight="1" x14ac:dyDescent="0.35">
      <c r="B217"/>
      <c r="C217"/>
      <c r="D217"/>
      <c r="E217"/>
      <c r="F217"/>
      <c r="G217"/>
      <c r="H217"/>
      <c r="I217"/>
      <c r="J217"/>
    </row>
    <row r="218" spans="2:10" s="9" customFormat="1" ht="16.5" customHeight="1" x14ac:dyDescent="0.35">
      <c r="B218"/>
      <c r="C218"/>
      <c r="D218"/>
      <c r="E218"/>
      <c r="F218"/>
      <c r="G218"/>
      <c r="H218"/>
      <c r="I218"/>
      <c r="J218"/>
    </row>
    <row r="219" spans="2:10" s="9" customFormat="1" ht="16.5" customHeight="1" x14ac:dyDescent="0.35">
      <c r="B219"/>
      <c r="C219"/>
      <c r="D219"/>
      <c r="E219"/>
      <c r="F219"/>
      <c r="G219"/>
      <c r="H219"/>
      <c r="I219"/>
      <c r="J219"/>
    </row>
    <row r="220" spans="2:10" s="9" customFormat="1" ht="16.5" customHeight="1" x14ac:dyDescent="0.35">
      <c r="B220"/>
      <c r="C220"/>
      <c r="D220"/>
      <c r="E220"/>
      <c r="F220"/>
      <c r="G220"/>
      <c r="H220"/>
      <c r="I220"/>
      <c r="J220"/>
    </row>
    <row r="221" spans="2:10" s="9" customFormat="1" ht="16.5" customHeight="1" x14ac:dyDescent="0.35">
      <c r="B221"/>
      <c r="C221"/>
      <c r="D221"/>
      <c r="E221"/>
      <c r="F221"/>
      <c r="G221"/>
      <c r="H221"/>
      <c r="I221"/>
      <c r="J221"/>
    </row>
    <row r="222" spans="2:10" s="9" customFormat="1" ht="16.5" customHeight="1" x14ac:dyDescent="0.35">
      <c r="B222"/>
      <c r="C222"/>
      <c r="D222"/>
      <c r="E222"/>
      <c r="F222"/>
      <c r="G222"/>
      <c r="H222"/>
      <c r="I222"/>
      <c r="J222"/>
    </row>
    <row r="223" spans="2:10" s="9" customFormat="1" ht="16.5" customHeight="1" x14ac:dyDescent="0.35">
      <c r="B223"/>
      <c r="C223"/>
      <c r="D223"/>
      <c r="E223"/>
      <c r="F223"/>
      <c r="G223"/>
      <c r="H223"/>
      <c r="I223"/>
      <c r="J223"/>
    </row>
    <row r="224" spans="2:10" s="9" customFormat="1" ht="16.5" customHeight="1" x14ac:dyDescent="0.35">
      <c r="B224"/>
      <c r="C224"/>
      <c r="D224"/>
      <c r="E224"/>
      <c r="F224"/>
      <c r="G224"/>
      <c r="H224"/>
      <c r="I224"/>
      <c r="J224"/>
    </row>
    <row r="225" spans="2:10" s="9" customFormat="1" ht="16.5" customHeight="1" x14ac:dyDescent="0.35">
      <c r="B225"/>
      <c r="C225"/>
      <c r="D225"/>
      <c r="E225"/>
      <c r="F225"/>
      <c r="G225"/>
      <c r="H225"/>
      <c r="I225"/>
      <c r="J225"/>
    </row>
    <row r="226" spans="2:10" s="9" customFormat="1" ht="16.5" customHeight="1" x14ac:dyDescent="0.35">
      <c r="B226"/>
      <c r="C226"/>
      <c r="D226"/>
      <c r="E226"/>
      <c r="F226"/>
      <c r="G226"/>
      <c r="H226"/>
      <c r="I226"/>
      <c r="J226"/>
    </row>
    <row r="227" spans="2:10" s="9" customFormat="1" ht="16.5" customHeight="1" x14ac:dyDescent="0.35">
      <c r="B227"/>
      <c r="C227"/>
      <c r="D227"/>
      <c r="E227"/>
      <c r="F227"/>
      <c r="G227"/>
      <c r="H227"/>
      <c r="I227"/>
      <c r="J227"/>
    </row>
    <row r="228" spans="2:10" s="9" customFormat="1" ht="16.5" customHeight="1" x14ac:dyDescent="0.35">
      <c r="B228"/>
      <c r="C228"/>
      <c r="D228"/>
      <c r="E228"/>
      <c r="F228"/>
      <c r="G228"/>
      <c r="H228"/>
      <c r="I228"/>
      <c r="J228"/>
    </row>
    <row r="229" spans="2:10" s="9" customFormat="1" ht="16.5" customHeight="1" x14ac:dyDescent="0.35">
      <c r="B229"/>
      <c r="C229"/>
      <c r="D229"/>
      <c r="E229"/>
      <c r="F229"/>
      <c r="G229"/>
      <c r="H229"/>
      <c r="I229"/>
      <c r="J229"/>
    </row>
    <row r="230" spans="2:10" s="9" customFormat="1" ht="16.5" customHeight="1" x14ac:dyDescent="0.35">
      <c r="B230"/>
      <c r="C230"/>
      <c r="D230"/>
      <c r="E230"/>
      <c r="F230"/>
      <c r="G230"/>
      <c r="H230"/>
      <c r="I230"/>
      <c r="J230"/>
    </row>
    <row r="231" spans="2:10" s="9" customFormat="1" ht="16.5" customHeight="1" x14ac:dyDescent="0.35">
      <c r="B231"/>
      <c r="C231"/>
      <c r="D231"/>
      <c r="E231"/>
      <c r="F231"/>
      <c r="G231"/>
      <c r="H231"/>
      <c r="I231"/>
      <c r="J231"/>
    </row>
    <row r="232" spans="2:10" s="9" customFormat="1" ht="16.5" customHeight="1" x14ac:dyDescent="0.35">
      <c r="B232"/>
      <c r="C232"/>
      <c r="D232"/>
      <c r="E232"/>
      <c r="F232"/>
      <c r="G232"/>
      <c r="H232"/>
      <c r="I232"/>
      <c r="J232"/>
    </row>
    <row r="233" spans="2:10" s="9" customFormat="1" ht="16.5" customHeight="1" x14ac:dyDescent="0.35">
      <c r="B233"/>
      <c r="C233"/>
      <c r="D233"/>
      <c r="E233"/>
      <c r="F233"/>
      <c r="G233"/>
      <c r="H233"/>
      <c r="I233"/>
      <c r="J233"/>
    </row>
    <row r="234" spans="2:10" s="9" customFormat="1" ht="16.5" customHeight="1" x14ac:dyDescent="0.35">
      <c r="B234"/>
      <c r="C234"/>
      <c r="D234"/>
      <c r="E234"/>
      <c r="F234"/>
      <c r="G234"/>
      <c r="H234"/>
      <c r="I234"/>
      <c r="J234"/>
    </row>
    <row r="235" spans="2:10" s="9" customFormat="1" ht="16.5" customHeight="1" x14ac:dyDescent="0.35">
      <c r="B235"/>
      <c r="C235"/>
      <c r="D235"/>
      <c r="E235"/>
      <c r="F235"/>
      <c r="G235"/>
      <c r="H235"/>
      <c r="I235"/>
      <c r="J235"/>
    </row>
    <row r="236" spans="2:10" s="9" customFormat="1" ht="16.5" customHeight="1" x14ac:dyDescent="0.35">
      <c r="B236"/>
      <c r="C236"/>
      <c r="D236"/>
      <c r="E236"/>
      <c r="F236"/>
      <c r="G236"/>
      <c r="H236"/>
      <c r="I236"/>
      <c r="J236"/>
    </row>
    <row r="237" spans="2:10" s="9" customFormat="1" ht="16.5" customHeight="1" x14ac:dyDescent="0.35">
      <c r="B237"/>
      <c r="C237"/>
      <c r="D237"/>
      <c r="E237"/>
      <c r="F237"/>
      <c r="G237"/>
      <c r="H237"/>
      <c r="I237"/>
      <c r="J237"/>
    </row>
    <row r="238" spans="2:10" s="9" customFormat="1" ht="16.5" customHeight="1" x14ac:dyDescent="0.35">
      <c r="B238"/>
      <c r="C238"/>
      <c r="D238"/>
      <c r="E238"/>
      <c r="F238"/>
      <c r="G238"/>
      <c r="H238"/>
      <c r="I238"/>
      <c r="J238"/>
    </row>
    <row r="239" spans="2:10" s="9" customFormat="1" ht="16.5" customHeight="1" x14ac:dyDescent="0.35">
      <c r="B239"/>
      <c r="C239"/>
      <c r="D239"/>
      <c r="E239"/>
      <c r="F239"/>
      <c r="G239"/>
      <c r="H239"/>
      <c r="I239"/>
      <c r="J239"/>
    </row>
    <row r="240" spans="2:10" s="9" customFormat="1" ht="16.5" customHeight="1" x14ac:dyDescent="0.35">
      <c r="B240"/>
      <c r="C240"/>
      <c r="D240"/>
      <c r="E240"/>
      <c r="F240"/>
      <c r="G240"/>
      <c r="H240"/>
      <c r="I240"/>
      <c r="J240"/>
    </row>
    <row r="241" spans="2:10" s="9" customFormat="1" ht="16.5" customHeight="1" x14ac:dyDescent="0.35">
      <c r="B241"/>
      <c r="C241"/>
      <c r="D241"/>
      <c r="E241"/>
      <c r="F241"/>
      <c r="G241"/>
      <c r="H241"/>
      <c r="I241"/>
      <c r="J241"/>
    </row>
    <row r="242" spans="2:10" s="9" customFormat="1" ht="16.5" customHeight="1" x14ac:dyDescent="0.35">
      <c r="B242"/>
      <c r="C242"/>
      <c r="D242"/>
      <c r="E242"/>
      <c r="F242"/>
      <c r="G242"/>
      <c r="H242"/>
      <c r="I242"/>
      <c r="J242"/>
    </row>
    <row r="243" spans="2:10" s="9" customFormat="1" ht="16.5" customHeight="1" x14ac:dyDescent="0.35">
      <c r="B243"/>
      <c r="C243"/>
      <c r="D243"/>
      <c r="E243"/>
      <c r="F243"/>
      <c r="G243"/>
      <c r="H243"/>
      <c r="I243"/>
      <c r="J243"/>
    </row>
    <row r="244" spans="2:10" s="9" customFormat="1" ht="16.5" customHeight="1" x14ac:dyDescent="0.35">
      <c r="B244"/>
      <c r="C244"/>
      <c r="D244"/>
      <c r="E244"/>
      <c r="F244"/>
      <c r="G244"/>
      <c r="H244"/>
      <c r="I244"/>
      <c r="J244"/>
    </row>
    <row r="245" spans="2:10" s="9" customFormat="1" ht="16.5" customHeight="1" x14ac:dyDescent="0.35">
      <c r="B245"/>
      <c r="C245"/>
      <c r="D245"/>
      <c r="E245"/>
      <c r="F245"/>
      <c r="G245"/>
      <c r="H245"/>
      <c r="I245"/>
      <c r="J245"/>
    </row>
    <row r="246" spans="2:10" s="9" customFormat="1" ht="16.5" customHeight="1" x14ac:dyDescent="0.35">
      <c r="B246"/>
      <c r="C246"/>
      <c r="D246"/>
      <c r="E246"/>
      <c r="F246"/>
      <c r="G246"/>
      <c r="H246"/>
      <c r="I246"/>
      <c r="J246"/>
    </row>
    <row r="247" spans="2:10" s="9" customFormat="1" ht="16.5" customHeight="1" x14ac:dyDescent="0.35">
      <c r="B247"/>
      <c r="C247"/>
      <c r="D247"/>
      <c r="E247"/>
      <c r="F247"/>
      <c r="G247"/>
      <c r="H247"/>
      <c r="I247"/>
      <c r="J247"/>
    </row>
    <row r="248" spans="2:10" s="9" customFormat="1" ht="16.5" customHeight="1" x14ac:dyDescent="0.35">
      <c r="B248"/>
      <c r="C248"/>
      <c r="D248"/>
      <c r="E248"/>
      <c r="F248"/>
      <c r="G248"/>
      <c r="H248"/>
      <c r="I248"/>
      <c r="J248"/>
    </row>
    <row r="249" spans="2:10" s="9" customFormat="1" ht="16.5" customHeight="1" x14ac:dyDescent="0.35">
      <c r="B249"/>
      <c r="C249"/>
      <c r="D249"/>
      <c r="E249"/>
      <c r="F249"/>
      <c r="G249"/>
      <c r="H249"/>
      <c r="I249"/>
      <c r="J249"/>
    </row>
    <row r="250" spans="2:10" s="9" customFormat="1" ht="16.5" customHeight="1" x14ac:dyDescent="0.35">
      <c r="B250"/>
      <c r="C250"/>
      <c r="D250"/>
      <c r="E250"/>
      <c r="F250"/>
      <c r="G250"/>
      <c r="H250"/>
      <c r="I250"/>
      <c r="J250"/>
    </row>
    <row r="251" spans="2:10" s="9" customFormat="1" ht="16.5" customHeight="1" x14ac:dyDescent="0.35">
      <c r="B251"/>
      <c r="C251"/>
      <c r="D251"/>
      <c r="E251"/>
      <c r="F251"/>
      <c r="G251"/>
      <c r="H251"/>
      <c r="I251"/>
      <c r="J251"/>
    </row>
    <row r="252" spans="2:10" s="9" customFormat="1" ht="16.5" customHeight="1" x14ac:dyDescent="0.35">
      <c r="B252"/>
      <c r="C252"/>
      <c r="D252"/>
      <c r="E252"/>
      <c r="F252"/>
      <c r="G252"/>
      <c r="H252"/>
      <c r="I252"/>
      <c r="J252"/>
    </row>
    <row r="253" spans="2:10" s="9" customFormat="1" ht="16.5" customHeight="1" x14ac:dyDescent="0.35">
      <c r="B253"/>
      <c r="C253"/>
      <c r="D253"/>
      <c r="E253"/>
      <c r="F253"/>
      <c r="G253"/>
      <c r="H253"/>
      <c r="I253"/>
      <c r="J253"/>
    </row>
    <row r="254" spans="2:10" s="9" customFormat="1" ht="16.5" customHeight="1" x14ac:dyDescent="0.35">
      <c r="B254"/>
      <c r="C254"/>
      <c r="D254"/>
      <c r="E254"/>
      <c r="F254"/>
      <c r="G254"/>
      <c r="H254"/>
      <c r="I254"/>
      <c r="J254"/>
    </row>
    <row r="255" spans="2:10" s="9" customFormat="1" ht="16.5" customHeight="1" x14ac:dyDescent="0.35">
      <c r="B255"/>
      <c r="C255"/>
      <c r="D255"/>
      <c r="E255"/>
      <c r="F255"/>
      <c r="G255"/>
      <c r="H255"/>
      <c r="I255"/>
      <c r="J255"/>
    </row>
    <row r="256" spans="2:10" s="9" customFormat="1" ht="16.5" customHeight="1" x14ac:dyDescent="0.35">
      <c r="B256"/>
      <c r="C256"/>
      <c r="D256"/>
      <c r="E256"/>
      <c r="F256"/>
      <c r="G256"/>
      <c r="H256"/>
      <c r="I256"/>
      <c r="J256"/>
    </row>
    <row r="257" spans="2:10" s="9" customFormat="1" ht="16.5" customHeight="1" x14ac:dyDescent="0.35">
      <c r="B257"/>
      <c r="C257"/>
      <c r="D257"/>
      <c r="E257"/>
      <c r="F257"/>
      <c r="G257"/>
      <c r="H257"/>
      <c r="I257"/>
      <c r="J257"/>
    </row>
    <row r="258" spans="2:10" s="9" customFormat="1" ht="16.5" customHeight="1" x14ac:dyDescent="0.35">
      <c r="B258"/>
      <c r="C258"/>
      <c r="D258"/>
      <c r="E258"/>
      <c r="F258"/>
      <c r="G258"/>
      <c r="H258"/>
      <c r="I258"/>
      <c r="J258"/>
    </row>
    <row r="259" spans="2:10" s="9" customFormat="1" ht="16.5" customHeight="1" x14ac:dyDescent="0.35">
      <c r="B259"/>
      <c r="C259"/>
      <c r="D259"/>
      <c r="E259"/>
      <c r="F259"/>
      <c r="G259"/>
      <c r="H259"/>
      <c r="I259"/>
      <c r="J259"/>
    </row>
    <row r="260" spans="2:10" s="9" customFormat="1" ht="16.5" customHeight="1" x14ac:dyDescent="0.35">
      <c r="B260"/>
      <c r="C260"/>
      <c r="D260"/>
      <c r="E260"/>
      <c r="F260"/>
      <c r="G260"/>
      <c r="H260"/>
      <c r="I260"/>
      <c r="J260"/>
    </row>
    <row r="261" spans="2:10" s="9" customFormat="1" ht="16.5" customHeight="1" x14ac:dyDescent="0.35">
      <c r="B261"/>
      <c r="C261"/>
      <c r="D261"/>
      <c r="E261"/>
      <c r="F261"/>
      <c r="G261"/>
      <c r="H261"/>
      <c r="I261"/>
      <c r="J261"/>
    </row>
    <row r="262" spans="2:10" s="9" customFormat="1" ht="16.5" customHeight="1" x14ac:dyDescent="0.35">
      <c r="B262"/>
      <c r="C262"/>
      <c r="D262"/>
      <c r="E262"/>
      <c r="F262"/>
      <c r="G262"/>
      <c r="H262"/>
      <c r="I262"/>
      <c r="J262"/>
    </row>
    <row r="263" spans="2:10" s="9" customFormat="1" ht="16.5" customHeight="1" x14ac:dyDescent="0.35">
      <c r="B263"/>
      <c r="C263"/>
      <c r="D263"/>
      <c r="E263"/>
      <c r="F263"/>
      <c r="G263"/>
      <c r="H263"/>
      <c r="I263"/>
      <c r="J263"/>
    </row>
    <row r="264" spans="2:10" s="9" customFormat="1" ht="16.5" customHeight="1" x14ac:dyDescent="0.35">
      <c r="B264"/>
      <c r="C264"/>
      <c r="D264"/>
      <c r="E264"/>
      <c r="F264"/>
      <c r="G264"/>
      <c r="H264"/>
      <c r="I264"/>
      <c r="J264"/>
    </row>
    <row r="265" spans="2:10" s="9" customFormat="1" ht="16.5" customHeight="1" x14ac:dyDescent="0.35">
      <c r="B265"/>
      <c r="C265"/>
      <c r="D265"/>
      <c r="E265"/>
      <c r="F265"/>
      <c r="G265"/>
      <c r="H265"/>
      <c r="I265"/>
      <c r="J265"/>
    </row>
    <row r="266" spans="2:10" s="9" customFormat="1" ht="16.5" customHeight="1" x14ac:dyDescent="0.35">
      <c r="B266"/>
      <c r="C266"/>
      <c r="D266"/>
      <c r="E266"/>
      <c r="F266"/>
      <c r="G266"/>
      <c r="H266"/>
      <c r="I266"/>
      <c r="J266"/>
    </row>
    <row r="267" spans="2:10" s="9" customFormat="1" ht="16.5" customHeight="1" x14ac:dyDescent="0.35">
      <c r="B267"/>
      <c r="C267"/>
      <c r="D267"/>
      <c r="E267"/>
      <c r="F267"/>
      <c r="G267"/>
      <c r="H267"/>
      <c r="I267"/>
      <c r="J267"/>
    </row>
    <row r="268" spans="2:10" s="9" customFormat="1" ht="16.5" customHeight="1" x14ac:dyDescent="0.35">
      <c r="B268"/>
      <c r="C268"/>
      <c r="D268"/>
      <c r="E268"/>
      <c r="F268"/>
      <c r="G268"/>
      <c r="H268"/>
      <c r="I268"/>
      <c r="J268"/>
    </row>
    <row r="269" spans="2:10" s="9" customFormat="1" ht="16.5" customHeight="1" x14ac:dyDescent="0.35">
      <c r="B269"/>
      <c r="C269"/>
      <c r="D269"/>
      <c r="E269"/>
      <c r="F269"/>
      <c r="G269"/>
      <c r="H269"/>
      <c r="I269"/>
      <c r="J269"/>
    </row>
    <row r="270" spans="2:10" s="9" customFormat="1" ht="16.5" customHeight="1" x14ac:dyDescent="0.35">
      <c r="B270"/>
      <c r="C270"/>
      <c r="D270"/>
      <c r="E270"/>
      <c r="F270"/>
      <c r="G270"/>
      <c r="H270"/>
      <c r="I270"/>
      <c r="J270"/>
    </row>
    <row r="271" spans="2:10" s="9" customFormat="1" ht="16.5" customHeight="1" x14ac:dyDescent="0.35">
      <c r="B271"/>
      <c r="C271"/>
      <c r="D271"/>
      <c r="E271"/>
      <c r="F271"/>
      <c r="G271"/>
      <c r="H271"/>
      <c r="I271"/>
      <c r="J271"/>
    </row>
    <row r="272" spans="2:10" s="9" customFormat="1" ht="16.5" customHeight="1" x14ac:dyDescent="0.35">
      <c r="B272"/>
      <c r="C272"/>
      <c r="D272"/>
      <c r="E272"/>
      <c r="F272"/>
      <c r="G272"/>
      <c r="H272"/>
      <c r="I272"/>
      <c r="J272"/>
    </row>
    <row r="273" spans="2:10" s="9" customFormat="1" ht="16.5" customHeight="1" x14ac:dyDescent="0.35">
      <c r="B273"/>
      <c r="C273"/>
      <c r="D273"/>
      <c r="E273"/>
      <c r="F273"/>
      <c r="G273"/>
      <c r="H273"/>
      <c r="I273"/>
      <c r="J273"/>
    </row>
    <row r="274" spans="2:10" s="9" customFormat="1" ht="16.5" customHeight="1" x14ac:dyDescent="0.35">
      <c r="B274"/>
      <c r="C274"/>
      <c r="D274"/>
      <c r="E274"/>
      <c r="F274"/>
      <c r="G274"/>
      <c r="H274"/>
      <c r="I274"/>
      <c r="J274"/>
    </row>
    <row r="275" spans="2:10" s="9" customFormat="1" ht="16.5" customHeight="1" x14ac:dyDescent="0.35">
      <c r="B275"/>
      <c r="C275"/>
      <c r="D275"/>
      <c r="E275"/>
      <c r="F275"/>
      <c r="G275"/>
      <c r="H275"/>
      <c r="I275"/>
      <c r="J275"/>
    </row>
    <row r="276" spans="2:10" s="9" customFormat="1" ht="16.5" customHeight="1" x14ac:dyDescent="0.35">
      <c r="B276"/>
      <c r="C276"/>
      <c r="D276"/>
      <c r="E276"/>
      <c r="F276"/>
      <c r="G276"/>
      <c r="H276"/>
      <c r="I276"/>
      <c r="J276"/>
    </row>
    <row r="277" spans="2:10" s="9" customFormat="1" ht="16.5" customHeight="1" x14ac:dyDescent="0.35">
      <c r="B277"/>
      <c r="C277"/>
      <c r="D277"/>
      <c r="E277"/>
      <c r="F277"/>
      <c r="G277"/>
      <c r="H277"/>
      <c r="I277"/>
      <c r="J277"/>
    </row>
    <row r="278" spans="2:10" s="9" customFormat="1" ht="16.5" customHeight="1" x14ac:dyDescent="0.35">
      <c r="B278"/>
      <c r="C278"/>
      <c r="D278"/>
      <c r="E278"/>
      <c r="F278"/>
      <c r="G278"/>
      <c r="H278"/>
      <c r="I278"/>
      <c r="J278"/>
    </row>
    <row r="279" spans="2:10" s="9" customFormat="1" ht="16.5" customHeight="1" x14ac:dyDescent="0.35">
      <c r="B279"/>
      <c r="C279"/>
      <c r="D279"/>
      <c r="E279"/>
      <c r="F279"/>
      <c r="G279"/>
      <c r="H279"/>
      <c r="I279"/>
      <c r="J279"/>
    </row>
    <row r="280" spans="2:10" s="9" customFormat="1" ht="16.5" customHeight="1" x14ac:dyDescent="0.35">
      <c r="B280"/>
      <c r="C280"/>
      <c r="D280"/>
      <c r="E280"/>
      <c r="F280"/>
      <c r="G280"/>
      <c r="H280"/>
      <c r="I280"/>
      <c r="J280"/>
    </row>
    <row r="281" spans="2:10" s="9" customFormat="1" ht="16.5" customHeight="1" x14ac:dyDescent="0.35">
      <c r="B281"/>
      <c r="C281"/>
      <c r="D281"/>
      <c r="E281"/>
      <c r="F281"/>
      <c r="G281"/>
      <c r="H281"/>
      <c r="I281"/>
      <c r="J281"/>
    </row>
    <row r="282" spans="2:10" s="9" customFormat="1" ht="16.5" customHeight="1" x14ac:dyDescent="0.35">
      <c r="B282"/>
      <c r="C282"/>
      <c r="D282"/>
      <c r="E282"/>
      <c r="F282"/>
      <c r="G282"/>
      <c r="H282"/>
      <c r="I282"/>
      <c r="J282"/>
    </row>
    <row r="283" spans="2:10" s="9" customFormat="1" ht="16.5" customHeight="1" x14ac:dyDescent="0.35">
      <c r="B283"/>
      <c r="C283"/>
      <c r="D283"/>
      <c r="E283"/>
      <c r="F283"/>
      <c r="G283"/>
      <c r="H283"/>
      <c r="I283"/>
      <c r="J283"/>
    </row>
    <row r="284" spans="2:10" s="9" customFormat="1" ht="16.5" customHeight="1" x14ac:dyDescent="0.35">
      <c r="B284"/>
      <c r="C284"/>
      <c r="D284"/>
      <c r="E284"/>
      <c r="F284"/>
      <c r="G284"/>
      <c r="H284"/>
      <c r="I284"/>
      <c r="J284"/>
    </row>
    <row r="285" spans="2:10" s="9" customFormat="1" ht="16.5" customHeight="1" x14ac:dyDescent="0.35">
      <c r="B285"/>
      <c r="C285"/>
      <c r="D285"/>
      <c r="E285"/>
      <c r="F285"/>
      <c r="G285"/>
      <c r="H285"/>
      <c r="I285"/>
      <c r="J285"/>
    </row>
    <row r="286" spans="2:10" s="9" customFormat="1" ht="16.5" customHeight="1" x14ac:dyDescent="0.35">
      <c r="B286"/>
      <c r="C286"/>
      <c r="D286"/>
      <c r="E286"/>
      <c r="F286"/>
      <c r="G286"/>
      <c r="H286"/>
      <c r="I286"/>
      <c r="J286"/>
    </row>
    <row r="287" spans="2:10" s="9" customFormat="1" ht="16.5" customHeight="1" x14ac:dyDescent="0.35">
      <c r="B287"/>
      <c r="C287"/>
      <c r="D287"/>
      <c r="E287"/>
      <c r="F287"/>
      <c r="G287"/>
      <c r="H287"/>
      <c r="I287"/>
      <c r="J287"/>
    </row>
    <row r="288" spans="2:10" s="9" customFormat="1" ht="16.5" customHeight="1" x14ac:dyDescent="0.35">
      <c r="B288"/>
      <c r="C288"/>
      <c r="D288"/>
      <c r="E288"/>
      <c r="F288"/>
      <c r="G288"/>
      <c r="H288"/>
      <c r="I288"/>
      <c r="J288"/>
    </row>
    <row r="289" spans="2:10" s="9" customFormat="1" ht="16.5" customHeight="1" x14ac:dyDescent="0.35">
      <c r="B289"/>
      <c r="C289"/>
      <c r="D289"/>
      <c r="E289"/>
      <c r="F289"/>
      <c r="G289"/>
      <c r="H289"/>
      <c r="I289"/>
      <c r="J289"/>
    </row>
    <row r="290" spans="2:10" s="9" customFormat="1" ht="16.5" customHeight="1" x14ac:dyDescent="0.35">
      <c r="B290"/>
      <c r="C290"/>
      <c r="D290"/>
      <c r="E290"/>
      <c r="F290"/>
      <c r="G290"/>
      <c r="H290"/>
      <c r="I290"/>
      <c r="J290"/>
    </row>
    <row r="291" spans="2:10" s="9" customFormat="1" ht="16.5" customHeight="1" x14ac:dyDescent="0.35">
      <c r="B291"/>
      <c r="C291"/>
      <c r="D291"/>
      <c r="E291"/>
      <c r="F291"/>
      <c r="G291"/>
      <c r="H291"/>
      <c r="I291"/>
      <c r="J291"/>
    </row>
    <row r="292" spans="2:10" s="9" customFormat="1" ht="16.5" customHeight="1" x14ac:dyDescent="0.35">
      <c r="B292"/>
      <c r="C292"/>
      <c r="D292"/>
      <c r="E292"/>
      <c r="F292"/>
      <c r="G292"/>
      <c r="H292"/>
      <c r="I292"/>
      <c r="J292"/>
    </row>
    <row r="293" spans="2:10" s="9" customFormat="1" ht="16.5" customHeight="1" x14ac:dyDescent="0.35">
      <c r="B293"/>
      <c r="C293"/>
      <c r="D293"/>
      <c r="E293"/>
      <c r="F293"/>
      <c r="G293"/>
      <c r="H293"/>
      <c r="I293"/>
      <c r="J293"/>
    </row>
    <row r="294" spans="2:10" s="9" customFormat="1" ht="16.5" customHeight="1" x14ac:dyDescent="0.35">
      <c r="B294"/>
      <c r="C294"/>
      <c r="D294"/>
      <c r="E294"/>
      <c r="F294"/>
      <c r="G294"/>
      <c r="H294"/>
      <c r="I294"/>
      <c r="J294"/>
    </row>
    <row r="295" spans="2:10" s="9" customFormat="1" ht="16.5" customHeight="1" x14ac:dyDescent="0.35">
      <c r="B295"/>
      <c r="C295"/>
      <c r="D295"/>
      <c r="E295"/>
      <c r="F295"/>
      <c r="G295"/>
      <c r="H295"/>
      <c r="I295"/>
      <c r="J295"/>
    </row>
    <row r="296" spans="2:10" s="9" customFormat="1" ht="16.5" customHeight="1" x14ac:dyDescent="0.35">
      <c r="B296"/>
      <c r="C296"/>
      <c r="D296"/>
      <c r="E296"/>
      <c r="F296"/>
      <c r="G296"/>
      <c r="H296"/>
      <c r="I296"/>
      <c r="J296"/>
    </row>
    <row r="297" spans="2:10" s="9" customFormat="1" ht="16.5" customHeight="1" x14ac:dyDescent="0.35">
      <c r="B297"/>
      <c r="C297"/>
      <c r="D297"/>
      <c r="E297"/>
      <c r="F297"/>
      <c r="G297"/>
      <c r="H297"/>
      <c r="I297"/>
      <c r="J297"/>
    </row>
    <row r="298" spans="2:10" s="9" customFormat="1" ht="16.5" customHeight="1" x14ac:dyDescent="0.35">
      <c r="B298"/>
      <c r="C298"/>
      <c r="D298"/>
      <c r="E298"/>
      <c r="F298"/>
      <c r="G298"/>
      <c r="H298"/>
      <c r="I298"/>
      <c r="J298"/>
    </row>
    <row r="299" spans="2:10" s="9" customFormat="1" ht="16.5" customHeight="1" x14ac:dyDescent="0.35">
      <c r="B299"/>
      <c r="C299"/>
      <c r="D299"/>
      <c r="E299"/>
      <c r="F299"/>
      <c r="G299"/>
      <c r="H299"/>
      <c r="I299"/>
      <c r="J299"/>
    </row>
    <row r="300" spans="2:10" s="9" customFormat="1" ht="16.5" customHeight="1" x14ac:dyDescent="0.35">
      <c r="B300"/>
      <c r="C300"/>
      <c r="D300"/>
      <c r="E300"/>
      <c r="F300"/>
      <c r="G300"/>
      <c r="H300"/>
      <c r="I300"/>
      <c r="J300"/>
    </row>
    <row r="301" spans="2:10" s="9" customFormat="1" ht="15" customHeight="1" x14ac:dyDescent="0.35">
      <c r="B301"/>
      <c r="C301"/>
      <c r="D301"/>
      <c r="E301"/>
      <c r="F301"/>
      <c r="G301"/>
      <c r="H301"/>
      <c r="I301"/>
      <c r="J301"/>
    </row>
    <row r="302" spans="2:10" s="9" customFormat="1" ht="15" customHeight="1" x14ac:dyDescent="0.35">
      <c r="B302"/>
      <c r="C302"/>
      <c r="D302"/>
      <c r="E302"/>
      <c r="F302"/>
      <c r="G302"/>
      <c r="H302"/>
      <c r="I302"/>
      <c r="J302"/>
    </row>
    <row r="303" spans="2:10" s="9" customFormat="1" ht="15" customHeight="1" x14ac:dyDescent="0.35">
      <c r="B303"/>
      <c r="C303"/>
      <c r="D303"/>
      <c r="E303"/>
      <c r="F303"/>
      <c r="G303"/>
      <c r="H303"/>
      <c r="I303"/>
      <c r="J303"/>
    </row>
    <row r="304" spans="2:10" s="9" customFormat="1" ht="15" customHeight="1" x14ac:dyDescent="0.35">
      <c r="B304"/>
      <c r="C304"/>
      <c r="D304"/>
      <c r="E304"/>
      <c r="F304"/>
      <c r="G304"/>
      <c r="H304"/>
      <c r="I304"/>
      <c r="J304"/>
    </row>
    <row r="305" spans="2:10" s="9" customFormat="1" ht="15" customHeight="1" x14ac:dyDescent="0.35">
      <c r="B305"/>
      <c r="C305"/>
      <c r="D305"/>
      <c r="E305"/>
      <c r="F305"/>
      <c r="G305"/>
      <c r="H305"/>
      <c r="I305"/>
      <c r="J305"/>
    </row>
    <row r="306" spans="2:10" s="9" customFormat="1" ht="15" customHeight="1" x14ac:dyDescent="0.35">
      <c r="B306"/>
      <c r="C306"/>
      <c r="D306"/>
      <c r="E306"/>
      <c r="F306"/>
      <c r="G306"/>
      <c r="H306"/>
      <c r="I306"/>
      <c r="J306"/>
    </row>
    <row r="307" spans="2:10" ht="15" customHeight="1" x14ac:dyDescent="0.35"/>
    <row r="308" spans="2:10" ht="15" customHeight="1" x14ac:dyDescent="0.35"/>
    <row r="309" spans="2:10" ht="15" customHeight="1" x14ac:dyDescent="0.35"/>
    <row r="310" spans="2:10" ht="15" customHeight="1" x14ac:dyDescent="0.35"/>
    <row r="311" spans="2:10" ht="15" customHeight="1" x14ac:dyDescent="0.35"/>
    <row r="312" spans="2:10" ht="15" customHeight="1" x14ac:dyDescent="0.35"/>
    <row r="313" spans="2:10" ht="15" customHeight="1" x14ac:dyDescent="0.35"/>
    <row r="314" spans="2:10" ht="15" customHeight="1" x14ac:dyDescent="0.35"/>
    <row r="315" spans="2:10" ht="15" customHeight="1" x14ac:dyDescent="0.35"/>
    <row r="316" spans="2:10" ht="15" customHeight="1" x14ac:dyDescent="0.35"/>
    <row r="317" spans="2:10" ht="15" customHeight="1" x14ac:dyDescent="0.35"/>
    <row r="318" spans="2:10" ht="15" customHeight="1" x14ac:dyDescent="0.35"/>
    <row r="319" spans="2:10" ht="15" customHeight="1" x14ac:dyDescent="0.35"/>
    <row r="320" spans="2:1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</sheetData>
  <mergeCells count="8">
    <mergeCell ref="F12:F13"/>
    <mergeCell ref="G12:G13"/>
    <mergeCell ref="F7:F8"/>
    <mergeCell ref="G7:G8"/>
    <mergeCell ref="H7:H8"/>
    <mergeCell ref="B7:B8"/>
    <mergeCell ref="C7:C8"/>
    <mergeCell ref="D7:D8"/>
  </mergeCells>
  <dataValidations count="1">
    <dataValidation type="list" allowBlank="1" showInputMessage="1" showErrorMessage="1" sqref="F9 F14" xr:uid="{00000000-0002-0000-0400-000000000000}">
      <formula1>$B$4:$B$14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04"/>
  <sheetViews>
    <sheetView showGridLines="0" zoomScale="70" zoomScaleNormal="80" workbookViewId="0">
      <pane ySplit="1" topLeftCell="A5" activePane="bottomLeft" state="frozen"/>
      <selection pane="bottomLeft" activeCell="D7" sqref="D7"/>
    </sheetView>
  </sheetViews>
  <sheetFormatPr defaultRowHeight="14.5" x14ac:dyDescent="0.35"/>
  <cols>
    <col min="1" max="1" width="4.7265625" customWidth="1"/>
    <col min="2" max="2" width="34.1796875" bestFit="1" customWidth="1"/>
    <col min="3" max="4" width="14.453125" bestFit="1" customWidth="1"/>
    <col min="5" max="5" width="14.453125" style="16" bestFit="1" customWidth="1"/>
    <col min="6" max="6" width="14.453125" bestFit="1" customWidth="1"/>
    <col min="7" max="7" width="13.7265625" style="16" bestFit="1" customWidth="1"/>
    <col min="8" max="8" width="13.7265625" bestFit="1" customWidth="1"/>
    <col min="9" max="9" width="15.36328125" style="16" bestFit="1" customWidth="1"/>
    <col min="10" max="12" width="15.36328125" bestFit="1" customWidth="1"/>
    <col min="13" max="13" width="25.26953125" style="16" bestFit="1" customWidth="1"/>
    <col min="14" max="14" width="24.1796875" bestFit="1" customWidth="1"/>
    <col min="15" max="15" width="26.26953125" style="16" bestFit="1" customWidth="1"/>
    <col min="16" max="16" width="24.26953125" bestFit="1" customWidth="1"/>
    <col min="17" max="17" width="25.81640625" style="16" bestFit="1" customWidth="1"/>
    <col min="18" max="18" width="26.453125" bestFit="1" customWidth="1"/>
    <col min="19" max="19" width="27.7265625" bestFit="1" customWidth="1"/>
    <col min="20" max="20" width="25.54296875" bestFit="1" customWidth="1"/>
    <col min="21" max="21" width="26.1796875" bestFit="1" customWidth="1"/>
    <col min="22" max="22" width="25.81640625" bestFit="1" customWidth="1"/>
    <col min="23" max="25" width="26.453125" bestFit="1" customWidth="1"/>
    <col min="26" max="26" width="25.81640625" bestFit="1" customWidth="1"/>
    <col min="27" max="27" width="28.26953125" bestFit="1" customWidth="1"/>
    <col min="28" max="28" width="23.7265625" bestFit="1" customWidth="1"/>
    <col min="29" max="29" width="27.1796875" bestFit="1" customWidth="1"/>
    <col min="30" max="30" width="25" bestFit="1" customWidth="1"/>
    <col min="31" max="31" width="25.81640625" bestFit="1" customWidth="1"/>
    <col min="32" max="33" width="25.54296875" bestFit="1" customWidth="1"/>
    <col min="34" max="34" width="25" bestFit="1" customWidth="1"/>
    <col min="35" max="35" width="20.81640625" bestFit="1" customWidth="1"/>
    <col min="36" max="36" width="24" bestFit="1" customWidth="1"/>
    <col min="37" max="37" width="25.26953125" bestFit="1" customWidth="1"/>
    <col min="38" max="38" width="22.1796875" bestFit="1" customWidth="1"/>
    <col min="39" max="39" width="24.453125" bestFit="1" customWidth="1"/>
    <col min="40" max="40" width="22.81640625" bestFit="1" customWidth="1"/>
    <col min="41" max="41" width="21.7265625" bestFit="1" customWidth="1"/>
    <col min="42" max="42" width="23.7265625" bestFit="1" customWidth="1"/>
    <col min="43" max="43" width="21.81640625" bestFit="1" customWidth="1"/>
    <col min="44" max="44" width="23.26953125" bestFit="1" customWidth="1"/>
    <col min="45" max="45" width="23.81640625" bestFit="1" customWidth="1"/>
    <col min="46" max="46" width="25.1796875" bestFit="1" customWidth="1"/>
    <col min="47" max="47" width="23" bestFit="1" customWidth="1"/>
    <col min="48" max="48" width="23.54296875" bestFit="1" customWidth="1"/>
    <col min="49" max="49" width="23.26953125" bestFit="1" customWidth="1"/>
    <col min="50" max="52" width="23.81640625" bestFit="1" customWidth="1"/>
    <col min="53" max="53" width="23.26953125" bestFit="1" customWidth="1"/>
    <col min="54" max="54" width="25.81640625" bestFit="1" customWidth="1"/>
    <col min="55" max="55" width="21.1796875" bestFit="1" customWidth="1"/>
    <col min="56" max="56" width="24.54296875" bestFit="1" customWidth="1"/>
    <col min="57" max="57" width="22.54296875" bestFit="1" customWidth="1"/>
    <col min="58" max="58" width="23.26953125" bestFit="1" customWidth="1"/>
    <col min="59" max="60" width="23" bestFit="1" customWidth="1"/>
    <col min="61" max="61" width="22.54296875" bestFit="1" customWidth="1"/>
    <col min="62" max="62" width="15.26953125" bestFit="1" customWidth="1"/>
    <col min="63" max="63" width="15.54296875" bestFit="1" customWidth="1"/>
    <col min="64" max="64" width="16.453125" bestFit="1" customWidth="1"/>
    <col min="65" max="65" width="15.54296875" bestFit="1" customWidth="1"/>
    <col min="66" max="66" width="5" bestFit="1" customWidth="1"/>
    <col min="67" max="67" width="14.453125" bestFit="1" customWidth="1"/>
    <col min="68" max="68" width="36" bestFit="1" customWidth="1"/>
    <col min="69" max="69" width="30.7265625" bestFit="1" customWidth="1"/>
    <col min="70" max="70" width="34.54296875" bestFit="1" customWidth="1"/>
    <col min="71" max="71" width="33.54296875" bestFit="1" customWidth="1"/>
    <col min="72" max="72" width="29.26953125" bestFit="1" customWidth="1"/>
    <col min="73" max="73" width="29" bestFit="1" customWidth="1"/>
    <col min="74" max="74" width="28.26953125" bestFit="1" customWidth="1"/>
    <col min="75" max="75" width="32.1796875" bestFit="1" customWidth="1"/>
    <col min="76" max="76" width="31.26953125" bestFit="1" customWidth="1"/>
    <col min="77" max="77" width="27.453125" bestFit="1" customWidth="1"/>
    <col min="78" max="78" width="26.7265625" bestFit="1" customWidth="1"/>
    <col min="79" max="79" width="27.7265625" bestFit="1" customWidth="1"/>
    <col min="80" max="80" width="27.81640625" bestFit="1" customWidth="1"/>
    <col min="81" max="81" width="29.453125" bestFit="1" customWidth="1"/>
    <col min="82" max="125" width="32.26953125" bestFit="1" customWidth="1"/>
    <col min="126" max="126" width="29" bestFit="1" customWidth="1"/>
    <col min="127" max="127" width="19.26953125" bestFit="1" customWidth="1"/>
    <col min="128" max="128" width="31.26953125" bestFit="1" customWidth="1"/>
    <col min="129" max="129" width="31.1796875" bestFit="1" customWidth="1"/>
    <col min="130" max="130" width="27.81640625" bestFit="1" customWidth="1"/>
    <col min="131" max="131" width="35.453125" bestFit="1" customWidth="1"/>
    <col min="132" max="132" width="39.26953125" bestFit="1" customWidth="1"/>
    <col min="133" max="133" width="38.453125" bestFit="1" customWidth="1"/>
    <col min="134" max="134" width="33.81640625" bestFit="1" customWidth="1"/>
    <col min="135" max="135" width="18.81640625" bestFit="1" customWidth="1"/>
    <col min="136" max="136" width="34.26953125" bestFit="1" customWidth="1"/>
    <col min="137" max="137" width="38.1796875" bestFit="1" customWidth="1"/>
    <col min="138" max="138" width="37.1796875" bestFit="1" customWidth="1"/>
    <col min="139" max="139" width="33.26953125" bestFit="1" customWidth="1"/>
    <col min="140" max="140" width="35.54296875" bestFit="1" customWidth="1"/>
    <col min="141" max="141" width="32.54296875" bestFit="1" customWidth="1"/>
    <col min="142" max="142" width="11.26953125" bestFit="1" customWidth="1"/>
  </cols>
  <sheetData>
    <row r="1" spans="2:17" ht="21" x14ac:dyDescent="0.5">
      <c r="B1" s="17" t="s">
        <v>514</v>
      </c>
    </row>
    <row r="3" spans="2:17" ht="21" x14ac:dyDescent="0.5">
      <c r="B3" s="14" t="s">
        <v>413</v>
      </c>
    </row>
    <row r="4" spans="2:17" ht="6.75" customHeight="1" x14ac:dyDescent="0.35"/>
    <row r="5" spans="2:17" ht="15" customHeight="1" x14ac:dyDescent="0.45">
      <c r="B5" s="13" t="s">
        <v>414</v>
      </c>
    </row>
    <row r="6" spans="2:17" ht="15" customHeight="1" x14ac:dyDescent="0.45">
      <c r="B6" s="13"/>
    </row>
    <row r="7" spans="2:17" x14ac:dyDescent="0.35">
      <c r="B7" s="58" t="s">
        <v>491</v>
      </c>
      <c r="C7" s="58" t="s">
        <v>359</v>
      </c>
      <c r="E7"/>
      <c r="G7"/>
      <c r="I7"/>
      <c r="M7"/>
      <c r="O7"/>
      <c r="Q7"/>
    </row>
    <row r="8" spans="2:17" x14ac:dyDescent="0.35">
      <c r="B8" s="58" t="s">
        <v>495</v>
      </c>
      <c r="C8" t="s">
        <v>292</v>
      </c>
      <c r="D8" t="s">
        <v>264</v>
      </c>
      <c r="E8" t="s">
        <v>226</v>
      </c>
      <c r="F8" t="s">
        <v>180</v>
      </c>
      <c r="G8" t="s">
        <v>133</v>
      </c>
      <c r="H8" t="s">
        <v>2</v>
      </c>
      <c r="I8"/>
      <c r="M8"/>
      <c r="O8"/>
      <c r="Q8"/>
    </row>
    <row r="9" spans="2:17" x14ac:dyDescent="0.35">
      <c r="B9" s="59" t="s">
        <v>230</v>
      </c>
      <c r="C9" s="60">
        <v>236362500</v>
      </c>
      <c r="D9" s="60">
        <v>405867500</v>
      </c>
      <c r="E9" s="60">
        <v>389120787.5</v>
      </c>
      <c r="F9" s="60">
        <v>316362500</v>
      </c>
      <c r="G9" s="60">
        <v>501167500</v>
      </c>
      <c r="H9" s="60">
        <v>467442787.5</v>
      </c>
      <c r="I9"/>
      <c r="M9"/>
      <c r="O9"/>
      <c r="Q9"/>
    </row>
    <row r="10" spans="2:17" x14ac:dyDescent="0.35">
      <c r="B10" s="59"/>
      <c r="C10" s="60"/>
      <c r="D10" s="60"/>
      <c r="E10" s="60"/>
      <c r="F10" s="60"/>
      <c r="G10" s="60"/>
      <c r="H10" s="60"/>
      <c r="I10"/>
      <c r="M10"/>
      <c r="O10"/>
      <c r="Q10"/>
    </row>
    <row r="11" spans="2:17" x14ac:dyDescent="0.35">
      <c r="B11" s="59" t="s">
        <v>9</v>
      </c>
      <c r="C11" s="60">
        <v>67784500</v>
      </c>
      <c r="D11" s="60">
        <v>84589500</v>
      </c>
      <c r="E11" s="60">
        <v>76539500</v>
      </c>
      <c r="F11" s="60">
        <v>85284500</v>
      </c>
      <c r="G11" s="60">
        <v>84589500</v>
      </c>
      <c r="H11" s="60">
        <v>76539500</v>
      </c>
      <c r="I11"/>
      <c r="M11"/>
      <c r="O11"/>
      <c r="Q11"/>
    </row>
    <row r="12" spans="2:17" x14ac:dyDescent="0.35">
      <c r="B12" s="59"/>
      <c r="C12" s="60"/>
      <c r="D12" s="60"/>
      <c r="E12" s="60"/>
      <c r="F12" s="60"/>
      <c r="G12" s="60"/>
      <c r="H12" s="60"/>
      <c r="I12"/>
      <c r="M12"/>
      <c r="O12"/>
      <c r="Q12"/>
    </row>
    <row r="13" spans="2:17" x14ac:dyDescent="0.35">
      <c r="B13" s="59" t="s">
        <v>492</v>
      </c>
      <c r="C13" s="60">
        <v>168578000</v>
      </c>
      <c r="D13" s="60">
        <v>321278000</v>
      </c>
      <c r="E13" s="60">
        <v>312581287.5</v>
      </c>
      <c r="F13" s="60">
        <v>231078000</v>
      </c>
      <c r="G13" s="60">
        <v>416578000</v>
      </c>
      <c r="H13" s="60">
        <v>390903287.5</v>
      </c>
      <c r="I13"/>
      <c r="M13"/>
      <c r="O13"/>
      <c r="Q13"/>
    </row>
    <row r="14" spans="2:17" x14ac:dyDescent="0.35">
      <c r="B14" s="59"/>
      <c r="C14" s="60"/>
      <c r="D14" s="60"/>
      <c r="E14" s="60"/>
      <c r="F14" s="60"/>
      <c r="G14" s="60"/>
      <c r="H14" s="60"/>
      <c r="I14"/>
      <c r="M14"/>
      <c r="O14"/>
      <c r="Q14"/>
    </row>
    <row r="15" spans="2:17" collapsed="1" x14ac:dyDescent="0.35">
      <c r="B15" s="59" t="s">
        <v>20</v>
      </c>
      <c r="C15" s="60">
        <v>486208500</v>
      </c>
      <c r="D15" s="60">
        <v>491108500</v>
      </c>
      <c r="E15" s="60">
        <v>490603500</v>
      </c>
      <c r="F15" s="60">
        <v>322348500</v>
      </c>
      <c r="G15" s="60">
        <v>330965500</v>
      </c>
      <c r="H15" s="60">
        <v>333173500</v>
      </c>
      <c r="I15"/>
      <c r="M15"/>
      <c r="O15"/>
      <c r="Q15"/>
    </row>
    <row r="16" spans="2:17" x14ac:dyDescent="0.35">
      <c r="B16" s="59"/>
      <c r="C16" s="60"/>
      <c r="D16" s="60"/>
      <c r="E16" s="60"/>
      <c r="F16" s="60"/>
      <c r="G16" s="60"/>
      <c r="H16" s="60"/>
      <c r="I16"/>
      <c r="M16"/>
      <c r="O16"/>
      <c r="Q16"/>
    </row>
    <row r="17" spans="2:17" x14ac:dyDescent="0.35">
      <c r="B17" s="59" t="s">
        <v>0</v>
      </c>
      <c r="C17" s="60">
        <v>60000</v>
      </c>
      <c r="D17" s="60">
        <v>60000</v>
      </c>
      <c r="E17" s="60">
        <v>60000</v>
      </c>
      <c r="F17" s="60">
        <v>60000</v>
      </c>
      <c r="G17" s="60">
        <v>60000</v>
      </c>
      <c r="H17" s="60">
        <v>60000</v>
      </c>
      <c r="I17"/>
      <c r="M17"/>
      <c r="O17"/>
      <c r="Q17"/>
    </row>
    <row r="18" spans="2:17" x14ac:dyDescent="0.35">
      <c r="B18" s="59"/>
      <c r="C18" s="60"/>
      <c r="D18" s="60"/>
      <c r="E18" s="60"/>
      <c r="F18" s="60"/>
      <c r="G18" s="60"/>
      <c r="H18" s="60"/>
      <c r="I18"/>
      <c r="M18"/>
      <c r="O18"/>
      <c r="Q18"/>
    </row>
    <row r="19" spans="2:17" x14ac:dyDescent="0.35">
      <c r="B19" s="59" t="s">
        <v>494</v>
      </c>
      <c r="C19" s="60">
        <v>-317690500</v>
      </c>
      <c r="D19" s="60">
        <v>-169890500</v>
      </c>
      <c r="E19" s="60">
        <v>-178082212.5</v>
      </c>
      <c r="F19" s="60">
        <v>-91330500</v>
      </c>
      <c r="G19" s="60">
        <v>85552500</v>
      </c>
      <c r="H19" s="60">
        <v>57669787.5</v>
      </c>
      <c r="I19"/>
      <c r="M19"/>
      <c r="O19"/>
      <c r="Q19"/>
    </row>
    <row r="20" spans="2:17" x14ac:dyDescent="0.35">
      <c r="B20" s="59"/>
      <c r="C20" s="60"/>
      <c r="D20" s="60"/>
      <c r="E20" s="60"/>
      <c r="F20" s="60"/>
      <c r="G20" s="60"/>
      <c r="H20" s="60"/>
      <c r="I20"/>
      <c r="M20"/>
      <c r="O20"/>
      <c r="Q20"/>
    </row>
    <row r="21" spans="2:17" collapsed="1" x14ac:dyDescent="0.35">
      <c r="B21" s="59" t="s">
        <v>14</v>
      </c>
      <c r="C21" s="60">
        <v>37002000</v>
      </c>
      <c r="D21" s="60">
        <v>37002000</v>
      </c>
      <c r="E21" s="60">
        <v>37002000</v>
      </c>
      <c r="F21" s="60">
        <v>31351706.25</v>
      </c>
      <c r="G21" s="60">
        <v>31351706.25</v>
      </c>
      <c r="H21" s="60">
        <v>31351706.25</v>
      </c>
      <c r="I21"/>
      <c r="M21"/>
      <c r="O21"/>
      <c r="Q21"/>
    </row>
    <row r="22" spans="2:17" x14ac:dyDescent="0.35">
      <c r="B22" s="59"/>
      <c r="C22" s="60"/>
      <c r="D22" s="60"/>
      <c r="E22" s="60"/>
      <c r="F22" s="60"/>
      <c r="G22" s="60"/>
      <c r="H22" s="60"/>
      <c r="I22"/>
      <c r="M22"/>
      <c r="O22"/>
      <c r="Q22"/>
    </row>
    <row r="23" spans="2:17" x14ac:dyDescent="0.35">
      <c r="B23" s="59" t="s">
        <v>493</v>
      </c>
      <c r="C23" s="60">
        <v>-354692500</v>
      </c>
      <c r="D23" s="60">
        <v>-206892500</v>
      </c>
      <c r="E23" s="60">
        <v>-215084212.5</v>
      </c>
      <c r="F23" s="60">
        <v>-122682206.25</v>
      </c>
      <c r="G23" s="60">
        <v>54200793.75</v>
      </c>
      <c r="H23" s="60">
        <v>26318081.25</v>
      </c>
      <c r="I23"/>
      <c r="M23"/>
      <c r="O23"/>
      <c r="Q23"/>
    </row>
    <row r="24" spans="2:17" x14ac:dyDescent="0.35">
      <c r="B24" s="59"/>
      <c r="C24" s="60"/>
      <c r="D24" s="60"/>
      <c r="E24" s="60"/>
      <c r="F24" s="60"/>
      <c r="G24" s="60"/>
      <c r="H24" s="60"/>
      <c r="I24"/>
      <c r="M24"/>
      <c r="O24"/>
      <c r="Q24"/>
    </row>
    <row r="25" spans="2:17" x14ac:dyDescent="0.35">
      <c r="E25"/>
      <c r="G25"/>
      <c r="I25"/>
      <c r="M25"/>
      <c r="O25"/>
      <c r="Q25"/>
    </row>
    <row r="26" spans="2:17" x14ac:dyDescent="0.35">
      <c r="E26"/>
      <c r="G26"/>
      <c r="I26"/>
      <c r="M26"/>
      <c r="O26"/>
      <c r="Q26"/>
    </row>
    <row r="27" spans="2:17" x14ac:dyDescent="0.35">
      <c r="E27"/>
      <c r="G27"/>
      <c r="I27"/>
      <c r="M27"/>
      <c r="O27"/>
      <c r="Q27"/>
    </row>
    <row r="28" spans="2:17" x14ac:dyDescent="0.35">
      <c r="E28"/>
      <c r="G28"/>
      <c r="I28"/>
      <c r="M28"/>
      <c r="O28"/>
      <c r="Q28"/>
    </row>
    <row r="29" spans="2:17" collapsed="1" x14ac:dyDescent="0.35">
      <c r="E29"/>
      <c r="G29"/>
      <c r="I29"/>
      <c r="M29"/>
      <c r="O29"/>
      <c r="Q29"/>
    </row>
    <row r="30" spans="2:17" x14ac:dyDescent="0.35">
      <c r="E30"/>
      <c r="G30"/>
      <c r="I30"/>
      <c r="M30"/>
      <c r="O30"/>
      <c r="Q30"/>
    </row>
    <row r="31" spans="2:17" x14ac:dyDescent="0.35">
      <c r="E31"/>
      <c r="G31"/>
      <c r="I31"/>
      <c r="M31"/>
      <c r="O31"/>
      <c r="Q31"/>
    </row>
    <row r="32" spans="2:17" x14ac:dyDescent="0.35">
      <c r="E32"/>
      <c r="G32"/>
      <c r="I32"/>
      <c r="M32"/>
      <c r="O32"/>
      <c r="Q32"/>
    </row>
    <row r="33" spans="5:17" x14ac:dyDescent="0.35">
      <c r="E33"/>
      <c r="G33"/>
      <c r="I33"/>
      <c r="M33"/>
      <c r="O33"/>
      <c r="Q33"/>
    </row>
    <row r="34" spans="5:17" ht="15" customHeight="1" x14ac:dyDescent="0.35">
      <c r="E34"/>
      <c r="G34"/>
      <c r="I34"/>
      <c r="M34"/>
      <c r="O34"/>
      <c r="Q34"/>
    </row>
    <row r="35" spans="5:17" ht="15" customHeight="1" x14ac:dyDescent="0.35">
      <c r="E35"/>
      <c r="G35"/>
      <c r="I35"/>
      <c r="M35"/>
      <c r="O35"/>
      <c r="Q35"/>
    </row>
    <row r="36" spans="5:17" ht="15" customHeight="1" x14ac:dyDescent="0.35">
      <c r="E36"/>
      <c r="G36"/>
      <c r="I36"/>
      <c r="M36"/>
      <c r="O36"/>
      <c r="Q36"/>
    </row>
    <row r="37" spans="5:17" ht="15" customHeight="1" x14ac:dyDescent="0.35">
      <c r="E37"/>
      <c r="G37"/>
      <c r="I37"/>
      <c r="M37"/>
      <c r="O37"/>
      <c r="Q37"/>
    </row>
    <row r="38" spans="5:17" ht="15" customHeight="1" x14ac:dyDescent="0.35">
      <c r="E38"/>
      <c r="G38"/>
      <c r="I38"/>
      <c r="M38"/>
      <c r="O38"/>
      <c r="Q38"/>
    </row>
    <row r="39" spans="5:17" x14ac:dyDescent="0.35">
      <c r="E39"/>
      <c r="G39"/>
      <c r="I39"/>
      <c r="M39"/>
      <c r="O39"/>
      <c r="Q39"/>
    </row>
    <row r="40" spans="5:17" collapsed="1" x14ac:dyDescent="0.35">
      <c r="E40"/>
      <c r="G40"/>
      <c r="I40"/>
      <c r="M40"/>
      <c r="O40"/>
      <c r="Q40"/>
    </row>
    <row r="41" spans="5:17" x14ac:dyDescent="0.35">
      <c r="E41"/>
      <c r="G41"/>
      <c r="I41"/>
      <c r="M41"/>
      <c r="O41"/>
      <c r="Q41"/>
    </row>
    <row r="42" spans="5:17" x14ac:dyDescent="0.35">
      <c r="E42"/>
      <c r="G42"/>
      <c r="I42"/>
      <c r="M42"/>
      <c r="O42"/>
      <c r="Q42"/>
    </row>
    <row r="43" spans="5:17" x14ac:dyDescent="0.35">
      <c r="E43"/>
      <c r="G43"/>
      <c r="I43"/>
      <c r="M43"/>
      <c r="O43"/>
      <c r="Q43"/>
    </row>
    <row r="44" spans="5:17" x14ac:dyDescent="0.35">
      <c r="E44"/>
      <c r="G44"/>
      <c r="I44"/>
      <c r="M44"/>
      <c r="O44"/>
      <c r="Q44"/>
    </row>
    <row r="45" spans="5:17" x14ac:dyDescent="0.35">
      <c r="E45"/>
      <c r="G45"/>
      <c r="I45"/>
      <c r="M45"/>
      <c r="O45"/>
      <c r="Q45"/>
    </row>
    <row r="46" spans="5:17" x14ac:dyDescent="0.35">
      <c r="E46"/>
      <c r="G46"/>
      <c r="I46"/>
    </row>
    <row r="47" spans="5:17" x14ac:dyDescent="0.35">
      <c r="E47"/>
      <c r="G47"/>
      <c r="I47"/>
    </row>
    <row r="48" spans="5:17" x14ac:dyDescent="0.35">
      <c r="E48"/>
      <c r="G48"/>
      <c r="I48"/>
    </row>
    <row r="49" spans="5:9" x14ac:dyDescent="0.35">
      <c r="E49"/>
      <c r="G49"/>
      <c r="I49"/>
    </row>
    <row r="50" spans="5:9" x14ac:dyDescent="0.35">
      <c r="E50"/>
      <c r="G50"/>
      <c r="I50"/>
    </row>
    <row r="51" spans="5:9" x14ac:dyDescent="0.35">
      <c r="E51"/>
      <c r="G51"/>
      <c r="I51"/>
    </row>
    <row r="52" spans="5:9" x14ac:dyDescent="0.35">
      <c r="E52"/>
      <c r="G52"/>
      <c r="I52"/>
    </row>
    <row r="53" spans="5:9" x14ac:dyDescent="0.35">
      <c r="E53"/>
      <c r="G53"/>
      <c r="I53"/>
    </row>
    <row r="54" spans="5:9" x14ac:dyDescent="0.35">
      <c r="E54"/>
      <c r="G54"/>
      <c r="I54"/>
    </row>
    <row r="55" spans="5:9" x14ac:dyDescent="0.35">
      <c r="E55"/>
      <c r="G55"/>
      <c r="I55"/>
    </row>
    <row r="56" spans="5:9" x14ac:dyDescent="0.35">
      <c r="E56"/>
      <c r="G56"/>
      <c r="I56"/>
    </row>
    <row r="57" spans="5:9" x14ac:dyDescent="0.35">
      <c r="E57"/>
      <c r="G57"/>
      <c r="I57"/>
    </row>
    <row r="58" spans="5:9" x14ac:dyDescent="0.35">
      <c r="E58"/>
      <c r="G58"/>
      <c r="I58"/>
    </row>
    <row r="59" spans="5:9" x14ac:dyDescent="0.35">
      <c r="E59"/>
      <c r="G59"/>
      <c r="I59"/>
    </row>
    <row r="60" spans="5:9" x14ac:dyDescent="0.35">
      <c r="E60"/>
      <c r="G60"/>
      <c r="I60"/>
    </row>
    <row r="61" spans="5:9" x14ac:dyDescent="0.35">
      <c r="E61"/>
      <c r="G61"/>
      <c r="I61"/>
    </row>
    <row r="62" spans="5:9" x14ac:dyDescent="0.35">
      <c r="E62"/>
      <c r="G62"/>
      <c r="I62"/>
    </row>
    <row r="63" spans="5:9" x14ac:dyDescent="0.35">
      <c r="E63"/>
      <c r="G63"/>
      <c r="I63"/>
    </row>
    <row r="64" spans="5:9" x14ac:dyDescent="0.35">
      <c r="E64"/>
      <c r="G64"/>
      <c r="I64"/>
    </row>
    <row r="65" spans="5:9" x14ac:dyDescent="0.35">
      <c r="E65"/>
      <c r="G65"/>
      <c r="I65"/>
    </row>
    <row r="66" spans="5:9" x14ac:dyDescent="0.35">
      <c r="E66"/>
      <c r="G66"/>
      <c r="I66"/>
    </row>
    <row r="67" spans="5:9" x14ac:dyDescent="0.35">
      <c r="E67"/>
      <c r="G67"/>
      <c r="I67"/>
    </row>
    <row r="68" spans="5:9" x14ac:dyDescent="0.35">
      <c r="E68"/>
      <c r="G68"/>
      <c r="I68"/>
    </row>
    <row r="69" spans="5:9" x14ac:dyDescent="0.35">
      <c r="E69"/>
      <c r="G69"/>
      <c r="I69"/>
    </row>
    <row r="70" spans="5:9" x14ac:dyDescent="0.35">
      <c r="E70"/>
      <c r="G70"/>
      <c r="I70"/>
    </row>
    <row r="71" spans="5:9" x14ac:dyDescent="0.35">
      <c r="E71"/>
      <c r="G71"/>
      <c r="I71"/>
    </row>
    <row r="72" spans="5:9" x14ac:dyDescent="0.35">
      <c r="E72"/>
      <c r="G72"/>
      <c r="I72"/>
    </row>
    <row r="73" spans="5:9" x14ac:dyDescent="0.35">
      <c r="E73"/>
      <c r="G73"/>
      <c r="I73"/>
    </row>
    <row r="74" spans="5:9" x14ac:dyDescent="0.35">
      <c r="E74"/>
      <c r="G74"/>
      <c r="I74"/>
    </row>
    <row r="75" spans="5:9" x14ac:dyDescent="0.35">
      <c r="E75"/>
      <c r="G75"/>
      <c r="I75"/>
    </row>
    <row r="76" spans="5:9" x14ac:dyDescent="0.35">
      <c r="E76"/>
      <c r="G76"/>
      <c r="I76"/>
    </row>
    <row r="77" spans="5:9" x14ac:dyDescent="0.35">
      <c r="E77"/>
      <c r="G77"/>
      <c r="I77"/>
    </row>
    <row r="78" spans="5:9" x14ac:dyDescent="0.35">
      <c r="E78"/>
      <c r="G78"/>
      <c r="I78"/>
    </row>
    <row r="79" spans="5:9" x14ac:dyDescent="0.35">
      <c r="E79"/>
      <c r="G79"/>
      <c r="I79"/>
    </row>
    <row r="80" spans="5:9" x14ac:dyDescent="0.35">
      <c r="E80"/>
      <c r="G80"/>
      <c r="I80"/>
    </row>
    <row r="81" spans="5:9" x14ac:dyDescent="0.35">
      <c r="E81"/>
      <c r="G81"/>
      <c r="I81"/>
    </row>
    <row r="82" spans="5:9" x14ac:dyDescent="0.35">
      <c r="E82"/>
      <c r="G82"/>
      <c r="I82"/>
    </row>
    <row r="83" spans="5:9" x14ac:dyDescent="0.35">
      <c r="E83"/>
      <c r="G83"/>
      <c r="I83"/>
    </row>
    <row r="84" spans="5:9" x14ac:dyDescent="0.35">
      <c r="E84"/>
      <c r="G84"/>
      <c r="I84"/>
    </row>
    <row r="85" spans="5:9" x14ac:dyDescent="0.35">
      <c r="E85"/>
      <c r="G85"/>
      <c r="I85"/>
    </row>
    <row r="86" spans="5:9" x14ac:dyDescent="0.35">
      <c r="E86"/>
      <c r="G86"/>
      <c r="I86"/>
    </row>
    <row r="87" spans="5:9" x14ac:dyDescent="0.35">
      <c r="E87"/>
      <c r="G87"/>
      <c r="I87"/>
    </row>
    <row r="88" spans="5:9" x14ac:dyDescent="0.35">
      <c r="E88"/>
      <c r="G88"/>
      <c r="I88"/>
    </row>
    <row r="89" spans="5:9" x14ac:dyDescent="0.35">
      <c r="E89"/>
      <c r="G89"/>
      <c r="I89"/>
    </row>
    <row r="90" spans="5:9" x14ac:dyDescent="0.35">
      <c r="E90"/>
      <c r="G90"/>
      <c r="I90"/>
    </row>
    <row r="91" spans="5:9" x14ac:dyDescent="0.35">
      <c r="E91"/>
      <c r="G91"/>
      <c r="I91"/>
    </row>
    <row r="92" spans="5:9" x14ac:dyDescent="0.35">
      <c r="E92"/>
      <c r="G92"/>
      <c r="I92"/>
    </row>
    <row r="93" spans="5:9" x14ac:dyDescent="0.35">
      <c r="E93"/>
      <c r="G93"/>
      <c r="I93"/>
    </row>
    <row r="94" spans="5:9" x14ac:dyDescent="0.35">
      <c r="E94"/>
      <c r="G94"/>
      <c r="I94"/>
    </row>
    <row r="95" spans="5:9" x14ac:dyDescent="0.35">
      <c r="E95"/>
      <c r="G95"/>
      <c r="I95"/>
    </row>
    <row r="96" spans="5:9" x14ac:dyDescent="0.35">
      <c r="E96"/>
      <c r="G96"/>
      <c r="I96"/>
    </row>
    <row r="97" spans="5:9" x14ac:dyDescent="0.35">
      <c r="E97"/>
      <c r="G97"/>
      <c r="I97"/>
    </row>
    <row r="98" spans="5:9" x14ac:dyDescent="0.35">
      <c r="E98"/>
      <c r="G98"/>
      <c r="I98"/>
    </row>
    <row r="99" spans="5:9" x14ac:dyDescent="0.35">
      <c r="E99"/>
      <c r="G99"/>
      <c r="I99"/>
    </row>
    <row r="100" spans="5:9" x14ac:dyDescent="0.35">
      <c r="E100"/>
      <c r="G100"/>
      <c r="I100"/>
    </row>
    <row r="101" spans="5:9" x14ac:dyDescent="0.35">
      <c r="E101"/>
      <c r="G101"/>
      <c r="I101"/>
    </row>
    <row r="102" spans="5:9" x14ac:dyDescent="0.35">
      <c r="E102"/>
      <c r="G102"/>
      <c r="I102"/>
    </row>
    <row r="103" spans="5:9" x14ac:dyDescent="0.35">
      <c r="E103"/>
      <c r="G103"/>
      <c r="I103"/>
    </row>
    <row r="104" spans="5:9" x14ac:dyDescent="0.35">
      <c r="E104"/>
      <c r="G104"/>
      <c r="I104"/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4"/>
  <sheetViews>
    <sheetView showGridLines="0" zoomScale="70" zoomScaleNormal="70" workbookViewId="0">
      <pane ySplit="2" topLeftCell="A3" activePane="bottomLeft" state="frozen"/>
      <selection pane="bottomLeft"/>
    </sheetView>
  </sheetViews>
  <sheetFormatPr defaultColWidth="0" defaultRowHeight="14.5" x14ac:dyDescent="0.35"/>
  <cols>
    <col min="1" max="1" width="4.7265625" customWidth="1"/>
    <col min="2" max="2" width="18.36328125" customWidth="1"/>
    <col min="3" max="3" width="18.7265625" customWidth="1"/>
    <col min="4" max="5" width="18.7265625" style="42" customWidth="1"/>
    <col min="6" max="8" width="18.7265625" customWidth="1"/>
    <col min="9" max="9" width="15" customWidth="1"/>
    <col min="10" max="10" width="15.453125" bestFit="1" customWidth="1"/>
    <col min="11" max="12" width="8.7265625" customWidth="1"/>
    <col min="13" max="16384" width="8.7265625" hidden="1"/>
  </cols>
  <sheetData>
    <row r="1" spans="2:5" ht="21" x14ac:dyDescent="0.5">
      <c r="B1" s="17" t="s">
        <v>514</v>
      </c>
      <c r="E1" s="43"/>
    </row>
    <row r="2" spans="2:5" x14ac:dyDescent="0.35">
      <c r="B2" s="15"/>
      <c r="E2" s="44"/>
    </row>
    <row r="4" spans="2:5" ht="21" x14ac:dyDescent="0.5">
      <c r="B4" s="17" t="s">
        <v>443</v>
      </c>
      <c r="E4" s="43"/>
    </row>
    <row r="5" spans="2:5" ht="7.5" customHeight="1" x14ac:dyDescent="0.5">
      <c r="B5" s="17"/>
      <c r="E5" s="43"/>
    </row>
    <row r="6" spans="2:5" ht="15" customHeight="1" x14ac:dyDescent="0.45">
      <c r="B6" s="13" t="s">
        <v>444</v>
      </c>
    </row>
    <row r="7" spans="2:5" ht="6" customHeight="1" x14ac:dyDescent="0.35"/>
    <row r="8" spans="2:5" ht="15" customHeight="1" x14ac:dyDescent="0.35">
      <c r="B8" s="88" t="s">
        <v>445</v>
      </c>
      <c r="C8" s="89"/>
      <c r="D8" s="45" t="s">
        <v>446</v>
      </c>
      <c r="E8" s="45" t="s">
        <v>447</v>
      </c>
    </row>
    <row r="9" spans="2:5" ht="15" customHeight="1" x14ac:dyDescent="0.35">
      <c r="B9" s="90" t="s">
        <v>238</v>
      </c>
      <c r="C9" s="91"/>
      <c r="D9" s="47">
        <v>453600000</v>
      </c>
      <c r="E9" s="47">
        <v>567000000</v>
      </c>
    </row>
    <row r="10" spans="2:5" ht="15" customHeight="1" x14ac:dyDescent="0.35">
      <c r="B10" s="90" t="s">
        <v>240</v>
      </c>
      <c r="C10" s="91"/>
      <c r="D10" s="47">
        <v>849600000</v>
      </c>
      <c r="E10" s="47">
        <v>708000000</v>
      </c>
    </row>
    <row r="11" spans="2:5" ht="15" customHeight="1" x14ac:dyDescent="0.35">
      <c r="B11" s="90" t="s">
        <v>95</v>
      </c>
      <c r="C11" s="91"/>
      <c r="D11" s="47">
        <v>32000000</v>
      </c>
      <c r="E11" s="47">
        <v>40000000</v>
      </c>
    </row>
    <row r="12" spans="2:5" x14ac:dyDescent="0.35">
      <c r="B12" s="90" t="s">
        <v>115</v>
      </c>
      <c r="C12" s="91"/>
      <c r="D12" s="47">
        <v>54000000</v>
      </c>
      <c r="E12" s="47">
        <v>90000000</v>
      </c>
    </row>
    <row r="13" spans="2:5" x14ac:dyDescent="0.35">
      <c r="B13" s="90" t="s">
        <v>258</v>
      </c>
      <c r="C13" s="91"/>
      <c r="D13" s="47">
        <v>10360000</v>
      </c>
      <c r="E13" s="47">
        <v>12950000</v>
      </c>
    </row>
    <row r="14" spans="2:5" x14ac:dyDescent="0.35">
      <c r="B14" s="90" t="s">
        <v>109</v>
      </c>
      <c r="C14" s="91"/>
      <c r="D14" s="47">
        <v>3375000</v>
      </c>
      <c r="E14" s="47">
        <v>2250000</v>
      </c>
    </row>
    <row r="15" spans="2:5" x14ac:dyDescent="0.35">
      <c r="B15" s="90" t="s">
        <v>103</v>
      </c>
      <c r="C15" s="91"/>
      <c r="D15" s="47">
        <v>9996000</v>
      </c>
      <c r="E15" s="47">
        <v>12495000</v>
      </c>
    </row>
    <row r="16" spans="2:5" x14ac:dyDescent="0.35">
      <c r="B16" s="90" t="s">
        <v>85</v>
      </c>
      <c r="C16" s="91"/>
      <c r="D16" s="47">
        <v>15749999.999999998</v>
      </c>
      <c r="E16" s="47">
        <v>22500000</v>
      </c>
    </row>
    <row r="17" spans="2:10" x14ac:dyDescent="0.35">
      <c r="B17" s="90" t="s">
        <v>117</v>
      </c>
      <c r="C17" s="91"/>
      <c r="D17" s="47">
        <v>8560000</v>
      </c>
      <c r="E17" s="47">
        <v>10700000</v>
      </c>
    </row>
    <row r="18" spans="2:10" s="9" customFormat="1" ht="16.5" customHeight="1" x14ac:dyDescent="0.35">
      <c r="B18" s="90" t="s">
        <v>106</v>
      </c>
      <c r="C18" s="91"/>
      <c r="D18" s="47">
        <v>1822950</v>
      </c>
      <c r="E18" s="47">
        <v>2025500</v>
      </c>
      <c r="F18"/>
      <c r="G18"/>
      <c r="H18"/>
      <c r="I18"/>
      <c r="J18"/>
    </row>
    <row r="19" spans="2:10" s="9" customFormat="1" ht="6" customHeight="1" x14ac:dyDescent="0.35">
      <c r="B19"/>
      <c r="C19"/>
      <c r="D19" s="42"/>
      <c r="E19" s="42"/>
      <c r="F19"/>
      <c r="G19"/>
      <c r="H19"/>
      <c r="I19"/>
      <c r="J19"/>
    </row>
    <row r="20" spans="2:10" s="9" customFormat="1" ht="16.5" customHeight="1" x14ac:dyDescent="0.35">
      <c r="B20"/>
      <c r="C20"/>
      <c r="D20" s="42"/>
      <c r="E20" s="42"/>
      <c r="F20"/>
      <c r="G20"/>
      <c r="H20"/>
      <c r="I20"/>
      <c r="J20"/>
    </row>
    <row r="21" spans="2:10" s="9" customFormat="1" ht="6" customHeight="1" x14ac:dyDescent="0.35">
      <c r="B21"/>
      <c r="C21"/>
      <c r="D21" s="42"/>
      <c r="E21" s="42"/>
      <c r="F21"/>
      <c r="G21"/>
      <c r="H21"/>
      <c r="I21"/>
      <c r="J21"/>
    </row>
    <row r="22" spans="2:10" s="9" customFormat="1" ht="16.5" customHeight="1" x14ac:dyDescent="0.45">
      <c r="B22" s="13" t="s">
        <v>448</v>
      </c>
      <c r="C22"/>
      <c r="D22" s="42"/>
      <c r="E22" s="42"/>
      <c r="F22"/>
      <c r="G22"/>
      <c r="H22"/>
      <c r="I22"/>
      <c r="J22"/>
    </row>
    <row r="23" spans="2:10" s="9" customFormat="1" ht="6" customHeight="1" x14ac:dyDescent="0.35">
      <c r="B23"/>
      <c r="C23"/>
      <c r="D23" s="42"/>
      <c r="E23" s="42"/>
      <c r="F23"/>
      <c r="G23"/>
      <c r="H23"/>
      <c r="I23"/>
      <c r="J23"/>
    </row>
    <row r="24" spans="2:10" s="9" customFormat="1" ht="16.5" customHeight="1" x14ac:dyDescent="0.35">
      <c r="B24" s="88" t="s">
        <v>358</v>
      </c>
      <c r="C24" s="89"/>
      <c r="D24" s="45" t="s">
        <v>449</v>
      </c>
      <c r="E24" s="45" t="s">
        <v>353</v>
      </c>
      <c r="F24" s="49"/>
      <c r="G24"/>
      <c r="H24"/>
      <c r="I24"/>
      <c r="J24"/>
    </row>
    <row r="25" spans="2:10" s="9" customFormat="1" ht="16.5" customHeight="1" collapsed="1" x14ac:dyDescent="0.35">
      <c r="B25" s="85" t="s">
        <v>292</v>
      </c>
      <c r="C25" s="86"/>
      <c r="D25" s="47">
        <v>5000000</v>
      </c>
      <c r="E25" s="47">
        <f>D25*75%</f>
        <v>3750000</v>
      </c>
      <c r="F25" s="49"/>
      <c r="G25"/>
      <c r="I25"/>
      <c r="J25"/>
    </row>
    <row r="26" spans="2:10" s="9" customFormat="1" ht="16.5" customHeight="1" x14ac:dyDescent="0.35">
      <c r="B26" s="85" t="s">
        <v>264</v>
      </c>
      <c r="C26" s="86"/>
      <c r="D26" s="47">
        <f>D25*105%</f>
        <v>5250000</v>
      </c>
      <c r="E26" s="47">
        <f>E25*107%</f>
        <v>4012500.0000000005</v>
      </c>
      <c r="F26" s="49"/>
      <c r="G26"/>
      <c r="H26"/>
      <c r="I26"/>
      <c r="J26"/>
    </row>
    <row r="27" spans="2:10" s="9" customFormat="1" ht="16.5" customHeight="1" x14ac:dyDescent="0.35">
      <c r="B27" s="85" t="s">
        <v>226</v>
      </c>
      <c r="C27" s="86"/>
      <c r="D27" s="47">
        <f t="shared" ref="D27:D34" si="0">D26*105%</f>
        <v>5512500</v>
      </c>
      <c r="E27" s="47">
        <f>E26*110%</f>
        <v>4413750.0000000009</v>
      </c>
      <c r="F27" s="49"/>
      <c r="G27"/>
      <c r="H27"/>
      <c r="I27"/>
      <c r="J27"/>
    </row>
    <row r="28" spans="2:10" s="9" customFormat="1" ht="16.5" customHeight="1" x14ac:dyDescent="0.35">
      <c r="B28" s="85" t="s">
        <v>180</v>
      </c>
      <c r="C28" s="86"/>
      <c r="D28" s="47">
        <f t="shared" si="0"/>
        <v>5788125</v>
      </c>
      <c r="E28" s="47">
        <f>E27*120%</f>
        <v>5296500.0000000009</v>
      </c>
      <c r="F28" s="49"/>
      <c r="G28"/>
      <c r="H28"/>
      <c r="I28"/>
      <c r="J28"/>
    </row>
    <row r="29" spans="2:10" s="9" customFormat="1" ht="16.5" customHeight="1" x14ac:dyDescent="0.35">
      <c r="B29" s="85" t="s">
        <v>450</v>
      </c>
      <c r="C29" s="86"/>
      <c r="D29" s="47">
        <f t="shared" si="0"/>
        <v>6077531.25</v>
      </c>
      <c r="E29" s="47">
        <f>E28*125%</f>
        <v>6620625.0000000009</v>
      </c>
      <c r="F29" s="49"/>
      <c r="G29"/>
      <c r="H29"/>
      <c r="I29"/>
      <c r="J29"/>
    </row>
    <row r="30" spans="2:10" s="9" customFormat="1" ht="16.5" customHeight="1" x14ac:dyDescent="0.35">
      <c r="B30" s="85" t="s">
        <v>2</v>
      </c>
      <c r="C30" s="86"/>
      <c r="D30" s="47">
        <f t="shared" si="0"/>
        <v>6381407.8125</v>
      </c>
      <c r="E30" s="47">
        <f t="shared" ref="E30:E34" si="1">E29*125%</f>
        <v>8275781.2500000009</v>
      </c>
      <c r="F30" s="49"/>
      <c r="G30"/>
      <c r="H30"/>
      <c r="I30"/>
      <c r="J30"/>
    </row>
    <row r="31" spans="2:10" s="9" customFormat="1" ht="16.5" customHeight="1" collapsed="1" x14ac:dyDescent="0.35">
      <c r="B31" s="85" t="s">
        <v>451</v>
      </c>
      <c r="C31" s="86"/>
      <c r="D31" s="47">
        <f t="shared" si="0"/>
        <v>6700478.203125</v>
      </c>
      <c r="E31" s="47">
        <f t="shared" si="1"/>
        <v>10344726.562500002</v>
      </c>
      <c r="F31" s="49"/>
      <c r="G31"/>
      <c r="H31"/>
      <c r="I31"/>
      <c r="J31"/>
    </row>
    <row r="32" spans="2:10" s="9" customFormat="1" ht="16.5" customHeight="1" x14ac:dyDescent="0.35">
      <c r="B32" s="85" t="s">
        <v>452</v>
      </c>
      <c r="C32" s="86"/>
      <c r="D32" s="47">
        <f t="shared" si="0"/>
        <v>7035502.11328125</v>
      </c>
      <c r="E32" s="47">
        <f t="shared" si="1"/>
        <v>12930908.203125002</v>
      </c>
      <c r="F32" s="49"/>
      <c r="G32"/>
      <c r="H32"/>
      <c r="I32"/>
      <c r="J32"/>
    </row>
    <row r="33" spans="2:10" s="9" customFormat="1" ht="16.5" customHeight="1" x14ac:dyDescent="0.35">
      <c r="B33" s="85" t="s">
        <v>453</v>
      </c>
      <c r="C33" s="86"/>
      <c r="D33" s="47">
        <f t="shared" si="0"/>
        <v>7387277.2189453132</v>
      </c>
      <c r="E33" s="47">
        <f t="shared" si="1"/>
        <v>16163635.253906252</v>
      </c>
      <c r="F33" s="49"/>
      <c r="G33"/>
      <c r="H33"/>
      <c r="I33"/>
      <c r="J33"/>
    </row>
    <row r="34" spans="2:10" s="9" customFormat="1" ht="16.5" customHeight="1" x14ac:dyDescent="0.35">
      <c r="B34" s="85" t="s">
        <v>454</v>
      </c>
      <c r="C34" s="86"/>
      <c r="D34" s="47">
        <f t="shared" si="0"/>
        <v>7756641.0798925795</v>
      </c>
      <c r="E34" s="47">
        <f t="shared" si="1"/>
        <v>20204544.067382816</v>
      </c>
      <c r="F34" s="49"/>
      <c r="G34"/>
      <c r="H34"/>
      <c r="I34"/>
      <c r="J34"/>
    </row>
    <row r="35" spans="2:10" s="9" customFormat="1" ht="16.5" customHeight="1" x14ac:dyDescent="0.35">
      <c r="B35"/>
      <c r="C35"/>
      <c r="D35" s="42"/>
      <c r="E35" s="42"/>
      <c r="F35" s="49"/>
      <c r="G35"/>
      <c r="H35"/>
      <c r="I35"/>
      <c r="J35"/>
    </row>
    <row r="36" spans="2:10" s="9" customFormat="1" ht="16.5" customHeight="1" x14ac:dyDescent="0.35">
      <c r="B36" s="42"/>
      <c r="C36" s="49"/>
      <c r="D36"/>
      <c r="E36"/>
      <c r="F36"/>
      <c r="G36"/>
    </row>
    <row r="37" spans="2:10" s="9" customFormat="1" ht="6" customHeight="1" x14ac:dyDescent="0.35">
      <c r="B37" s="42"/>
      <c r="C37" s="49"/>
      <c r="D37"/>
      <c r="E37"/>
      <c r="F37"/>
      <c r="G37"/>
    </row>
    <row r="38" spans="2:10" s="9" customFormat="1" ht="16.5" customHeight="1" collapsed="1" x14ac:dyDescent="0.35">
      <c r="B38" s="42"/>
      <c r="C38" s="49"/>
      <c r="D38"/>
      <c r="E38"/>
      <c r="F38"/>
      <c r="G38"/>
    </row>
    <row r="39" spans="2:10" s="9" customFormat="1" ht="16.5" customHeight="1" x14ac:dyDescent="0.35">
      <c r="B39" s="42"/>
      <c r="C39" s="49"/>
      <c r="D39"/>
      <c r="E39"/>
      <c r="F39"/>
      <c r="G39"/>
    </row>
    <row r="40" spans="2:10" s="9" customFormat="1" ht="16.5" customHeight="1" x14ac:dyDescent="0.35">
      <c r="B40" s="42"/>
      <c r="C40" s="49"/>
      <c r="D40"/>
      <c r="E40"/>
      <c r="F40"/>
      <c r="G40"/>
    </row>
    <row r="41" spans="2:10" s="9" customFormat="1" ht="16.5" customHeight="1" x14ac:dyDescent="0.45">
      <c r="B41" s="13" t="s">
        <v>455</v>
      </c>
      <c r="C41"/>
      <c r="D41" s="42"/>
      <c r="E41" s="42"/>
      <c r="F41" s="49"/>
      <c r="G41"/>
      <c r="H41"/>
    </row>
    <row r="42" spans="2:10" s="9" customFormat="1" ht="16.5" customHeight="1" x14ac:dyDescent="0.35">
      <c r="B42"/>
      <c r="C42"/>
      <c r="D42" s="42"/>
      <c r="E42" s="42"/>
      <c r="F42" s="49"/>
      <c r="G42"/>
      <c r="H42"/>
    </row>
    <row r="43" spans="2:10" s="9" customFormat="1" ht="16.5" customHeight="1" x14ac:dyDescent="0.35">
      <c r="B43" s="55" t="s">
        <v>456</v>
      </c>
      <c r="C43" s="45" t="s">
        <v>457</v>
      </c>
      <c r="E43" s="42"/>
      <c r="F43" s="49"/>
      <c r="G43"/>
      <c r="H43"/>
    </row>
    <row r="44" spans="2:10" s="9" customFormat="1" ht="16.5" customHeight="1" x14ac:dyDescent="0.35">
      <c r="B44" s="61" t="s">
        <v>396</v>
      </c>
      <c r="C44" s="50">
        <v>2100000</v>
      </c>
      <c r="E44" s="42"/>
      <c r="F44" s="49"/>
      <c r="G44"/>
      <c r="H44"/>
    </row>
    <row r="45" spans="2:10" s="9" customFormat="1" ht="16.5" customHeight="1" x14ac:dyDescent="0.35">
      <c r="B45" s="61" t="s">
        <v>398</v>
      </c>
      <c r="C45" s="50">
        <v>2520000</v>
      </c>
      <c r="E45" s="42"/>
      <c r="F45" s="49"/>
      <c r="G45"/>
      <c r="H45"/>
    </row>
    <row r="46" spans="2:10" s="9" customFormat="1" ht="16.5" customHeight="1" x14ac:dyDescent="0.35">
      <c r="B46" s="61" t="s">
        <v>399</v>
      </c>
      <c r="C46" s="50">
        <v>1890000</v>
      </c>
      <c r="E46" s="42"/>
      <c r="F46" s="49"/>
      <c r="G46"/>
      <c r="H46"/>
    </row>
    <row r="47" spans="2:10" s="9" customFormat="1" ht="16.5" customHeight="1" x14ac:dyDescent="0.35">
      <c r="B47" s="61" t="s">
        <v>400</v>
      </c>
      <c r="C47" s="50">
        <v>2100000</v>
      </c>
      <c r="E47" s="42"/>
      <c r="F47" s="49"/>
      <c r="G47"/>
      <c r="H47"/>
    </row>
    <row r="48" spans="2:10" s="9" customFormat="1" ht="16.5" customHeight="1" x14ac:dyDescent="0.35">
      <c r="B48" s="61" t="s">
        <v>401</v>
      </c>
      <c r="C48" s="50">
        <v>1260000</v>
      </c>
      <c r="E48" s="42"/>
      <c r="F48" s="49"/>
      <c r="G48"/>
      <c r="H48"/>
    </row>
    <row r="49" spans="2:10" s="9" customFormat="1" ht="16.5" customHeight="1" x14ac:dyDescent="0.35">
      <c r="B49" s="61" t="s">
        <v>402</v>
      </c>
      <c r="C49" s="50">
        <v>1260000</v>
      </c>
      <c r="E49" s="42"/>
      <c r="F49" s="49"/>
      <c r="G49"/>
      <c r="H49"/>
    </row>
    <row r="50" spans="2:10" s="9" customFormat="1" ht="16.5" customHeight="1" x14ac:dyDescent="0.35">
      <c r="B50" s="61" t="s">
        <v>403</v>
      </c>
      <c r="C50" s="50">
        <v>1890000</v>
      </c>
      <c r="E50" s="42"/>
      <c r="F50" s="49"/>
      <c r="G50"/>
      <c r="H50"/>
    </row>
    <row r="51" spans="2:10" s="9" customFormat="1" ht="16.5" customHeight="1" x14ac:dyDescent="0.35">
      <c r="B51" s="61" t="s">
        <v>404</v>
      </c>
      <c r="C51" s="50">
        <v>2520000</v>
      </c>
      <c r="E51" s="42"/>
      <c r="F51" s="49"/>
      <c r="G51"/>
      <c r="H51"/>
      <c r="I51"/>
      <c r="J51"/>
    </row>
    <row r="52" spans="2:10" s="9" customFormat="1" ht="16.5" customHeight="1" x14ac:dyDescent="0.35">
      <c r="B52" s="61" t="s">
        <v>405</v>
      </c>
      <c r="C52" s="50">
        <v>1680000</v>
      </c>
      <c r="E52" s="42"/>
      <c r="F52" s="49"/>
      <c r="G52"/>
      <c r="H52"/>
      <c r="I52"/>
      <c r="J52"/>
    </row>
    <row r="53" spans="2:10" s="9" customFormat="1" ht="16.5" customHeight="1" x14ac:dyDescent="0.35">
      <c r="B53" s="61" t="s">
        <v>406</v>
      </c>
      <c r="C53" s="50">
        <v>1260000</v>
      </c>
      <c r="E53" s="42"/>
      <c r="F53" s="49"/>
      <c r="G53"/>
      <c r="H53"/>
      <c r="I53"/>
      <c r="J53"/>
    </row>
    <row r="54" spans="2:10" s="9" customFormat="1" ht="16.5" customHeight="1" x14ac:dyDescent="0.35">
      <c r="B54" s="61" t="s">
        <v>458</v>
      </c>
      <c r="C54" s="50">
        <v>1285200</v>
      </c>
      <c r="E54" s="42"/>
      <c r="F54" s="49"/>
      <c r="G54"/>
      <c r="H54"/>
      <c r="I54"/>
      <c r="J54"/>
    </row>
    <row r="55" spans="2:10" s="9" customFormat="1" ht="16.5" customHeight="1" x14ac:dyDescent="0.35">
      <c r="B55" s="61" t="s">
        <v>459</v>
      </c>
      <c r="C55" s="50">
        <v>1310904</v>
      </c>
      <c r="E55" s="42"/>
      <c r="F55" s="49"/>
      <c r="G55"/>
      <c r="H55"/>
      <c r="I55"/>
      <c r="J55"/>
    </row>
    <row r="56" spans="2:10" s="9" customFormat="1" ht="16.5" customHeight="1" x14ac:dyDescent="0.35">
      <c r="B56" s="61" t="s">
        <v>460</v>
      </c>
      <c r="C56" s="50">
        <v>1337122.08</v>
      </c>
      <c r="E56" s="42"/>
      <c r="F56" s="49"/>
      <c r="G56"/>
      <c r="H56"/>
      <c r="I56"/>
      <c r="J56"/>
    </row>
    <row r="57" spans="2:10" s="9" customFormat="1" ht="16.5" customHeight="1" x14ac:dyDescent="0.35">
      <c r="B57" s="61" t="s">
        <v>461</v>
      </c>
      <c r="C57" s="50">
        <v>1604546.496</v>
      </c>
      <c r="E57" s="42"/>
      <c r="F57"/>
      <c r="G57"/>
      <c r="H57"/>
      <c r="I57"/>
      <c r="J57"/>
    </row>
    <row r="58" spans="2:10" s="9" customFormat="1" ht="16.5" customHeight="1" x14ac:dyDescent="0.35">
      <c r="B58" s="61" t="s">
        <v>462</v>
      </c>
      <c r="C58" s="50">
        <v>1925455.7952000001</v>
      </c>
      <c r="E58" s="42"/>
      <c r="F58"/>
      <c r="G58"/>
      <c r="H58"/>
      <c r="I58"/>
      <c r="J58"/>
    </row>
    <row r="59" spans="2:10" s="9" customFormat="1" ht="16.5" customHeight="1" collapsed="1" x14ac:dyDescent="0.35">
      <c r="B59"/>
      <c r="C59"/>
      <c r="D59" s="42"/>
      <c r="E59" s="42"/>
      <c r="F59"/>
      <c r="G59"/>
      <c r="H59"/>
      <c r="I59"/>
      <c r="J59"/>
    </row>
    <row r="60" spans="2:10" s="9" customFormat="1" ht="16.5" customHeight="1" x14ac:dyDescent="0.35">
      <c r="B60" s="53"/>
      <c r="C60" s="45" t="s">
        <v>475</v>
      </c>
      <c r="D60" s="45" t="s">
        <v>476</v>
      </c>
      <c r="E60" s="62" t="s">
        <v>496</v>
      </c>
      <c r="F60"/>
      <c r="G60"/>
      <c r="H60"/>
      <c r="I60"/>
      <c r="J60"/>
    </row>
    <row r="61" spans="2:10" s="9" customFormat="1" ht="16.5" customHeight="1" x14ac:dyDescent="0.35">
      <c r="B61" s="51" t="s">
        <v>470</v>
      </c>
      <c r="C61" s="50">
        <v>18000000</v>
      </c>
      <c r="D61" s="50">
        <v>23500000</v>
      </c>
      <c r="E61" s="63">
        <f>($D61-$C61) / $D61</f>
        <v>0.23404255319148937</v>
      </c>
      <c r="F61"/>
      <c r="G61"/>
      <c r="H61"/>
      <c r="I61"/>
      <c r="J61"/>
    </row>
    <row r="62" spans="2:10" s="9" customFormat="1" ht="16.5" customHeight="1" x14ac:dyDescent="0.35">
      <c r="B62" s="54" t="s">
        <v>471</v>
      </c>
      <c r="C62" s="50">
        <v>17500000</v>
      </c>
      <c r="D62" s="50">
        <v>21900000</v>
      </c>
      <c r="E62" s="63">
        <f t="shared" ref="E62:E65" si="2">($D62-$C62) / $D62</f>
        <v>0.20091324200913241</v>
      </c>
      <c r="F62"/>
      <c r="G62"/>
      <c r="H62"/>
      <c r="I62"/>
      <c r="J62"/>
    </row>
    <row r="63" spans="2:10" s="9" customFormat="1" ht="16.5" customHeight="1" x14ac:dyDescent="0.35">
      <c r="B63" s="51" t="s">
        <v>472</v>
      </c>
      <c r="C63" s="50">
        <v>14250000</v>
      </c>
      <c r="D63" s="50">
        <v>19200000</v>
      </c>
      <c r="E63" s="63">
        <f t="shared" si="2"/>
        <v>0.2578125</v>
      </c>
      <c r="F63"/>
      <c r="G63"/>
      <c r="H63"/>
      <c r="I63"/>
      <c r="J63"/>
    </row>
    <row r="64" spans="2:10" s="9" customFormat="1" ht="16.5" customHeight="1" x14ac:dyDescent="0.35">
      <c r="B64" s="51" t="s">
        <v>474</v>
      </c>
      <c r="C64" s="50">
        <v>9000000</v>
      </c>
      <c r="D64" s="50">
        <v>10000000</v>
      </c>
      <c r="E64" s="63">
        <f t="shared" si="2"/>
        <v>0.1</v>
      </c>
      <c r="F64"/>
      <c r="G64"/>
      <c r="H64"/>
      <c r="I64"/>
      <c r="J64"/>
    </row>
    <row r="65" spans="2:10" s="9" customFormat="1" ht="16.5" customHeight="1" x14ac:dyDescent="0.35">
      <c r="B65" s="51" t="s">
        <v>473</v>
      </c>
      <c r="C65" s="50">
        <v>7500000</v>
      </c>
      <c r="D65" s="50">
        <v>9000000</v>
      </c>
      <c r="E65" s="63">
        <f t="shared" si="2"/>
        <v>0.16666666666666666</v>
      </c>
      <c r="F65"/>
      <c r="G65"/>
      <c r="H65"/>
      <c r="I65"/>
      <c r="J65"/>
    </row>
    <row r="66" spans="2:10" s="9" customFormat="1" ht="16.5" customHeight="1" x14ac:dyDescent="0.35">
      <c r="B66"/>
      <c r="C66"/>
      <c r="D66" s="42"/>
      <c r="E66" s="42"/>
      <c r="F66"/>
      <c r="G66"/>
      <c r="H66"/>
      <c r="I66"/>
      <c r="J66"/>
    </row>
    <row r="67" spans="2:10" s="9" customFormat="1" ht="16.5" customHeight="1" x14ac:dyDescent="0.35">
      <c r="B67"/>
      <c r="C67"/>
      <c r="D67" s="42"/>
      <c r="E67" s="42"/>
      <c r="F67"/>
      <c r="G67"/>
      <c r="H67"/>
      <c r="I67"/>
      <c r="J67"/>
    </row>
    <row r="68" spans="2:10" s="9" customFormat="1" ht="16.5" customHeight="1" x14ac:dyDescent="0.45">
      <c r="B68" s="13" t="s">
        <v>463</v>
      </c>
      <c r="C68"/>
      <c r="D68" s="42"/>
      <c r="E68" s="42"/>
      <c r="F68"/>
      <c r="G68"/>
      <c r="H68"/>
      <c r="I68"/>
      <c r="J68"/>
    </row>
    <row r="69" spans="2:10" s="9" customFormat="1" ht="16.5" customHeight="1" x14ac:dyDescent="0.35">
      <c r="B69"/>
      <c r="C69"/>
      <c r="D69" s="42"/>
      <c r="E69" s="42"/>
      <c r="F69"/>
      <c r="G69"/>
      <c r="H69"/>
      <c r="I69"/>
      <c r="J69"/>
    </row>
    <row r="70" spans="2:10" s="9" customFormat="1" ht="16.5" customHeight="1" x14ac:dyDescent="0.35">
      <c r="B70"/>
      <c r="C70" s="87" t="s">
        <v>464</v>
      </c>
      <c r="D70" s="87"/>
      <c r="E70" s="87"/>
      <c r="F70" s="87"/>
      <c r="G70" s="87"/>
      <c r="H70" s="87"/>
      <c r="I70"/>
      <c r="J70"/>
    </row>
    <row r="71" spans="2:10" s="9" customFormat="1" ht="16.5" customHeight="1" x14ac:dyDescent="0.35">
      <c r="B71" s="52"/>
      <c r="C71" s="45" t="s">
        <v>292</v>
      </c>
      <c r="D71" s="45" t="s">
        <v>264</v>
      </c>
      <c r="E71" s="45" t="s">
        <v>226</v>
      </c>
      <c r="F71" s="45" t="s">
        <v>180</v>
      </c>
      <c r="G71" s="45" t="s">
        <v>133</v>
      </c>
      <c r="H71" s="45" t="s">
        <v>2</v>
      </c>
      <c r="I71"/>
      <c r="J71"/>
    </row>
    <row r="72" spans="2:10" s="9" customFormat="1" ht="16.5" customHeight="1" x14ac:dyDescent="0.35">
      <c r="B72" s="51" t="s">
        <v>465</v>
      </c>
      <c r="C72" s="48">
        <v>12</v>
      </c>
      <c r="D72" s="48">
        <v>8</v>
      </c>
      <c r="E72" s="48">
        <v>17</v>
      </c>
      <c r="F72" s="48">
        <v>21</v>
      </c>
      <c r="G72" s="48">
        <v>26</v>
      </c>
      <c r="H72" s="48">
        <v>20</v>
      </c>
      <c r="I72"/>
      <c r="J72"/>
    </row>
    <row r="73" spans="2:10" s="9" customFormat="1" ht="16.5" customHeight="1" x14ac:dyDescent="0.35">
      <c r="B73" s="51" t="s">
        <v>466</v>
      </c>
      <c r="C73" s="48">
        <v>40</v>
      </c>
      <c r="D73" s="48">
        <v>45</v>
      </c>
      <c r="E73" s="48">
        <v>47</v>
      </c>
      <c r="F73" s="48">
        <v>52</v>
      </c>
      <c r="G73" s="48">
        <v>58</v>
      </c>
      <c r="H73" s="48">
        <v>60</v>
      </c>
      <c r="I73"/>
      <c r="J73"/>
    </row>
    <row r="74" spans="2:10" s="9" customFormat="1" ht="16.5" customHeight="1" x14ac:dyDescent="0.35">
      <c r="B74" s="51" t="s">
        <v>467</v>
      </c>
      <c r="C74" s="48">
        <v>21</v>
      </c>
      <c r="D74" s="48">
        <v>28</v>
      </c>
      <c r="E74" s="48">
        <v>30</v>
      </c>
      <c r="F74" s="48">
        <v>31</v>
      </c>
      <c r="G74" s="48">
        <v>30</v>
      </c>
      <c r="H74" s="48">
        <v>28</v>
      </c>
      <c r="I74"/>
      <c r="J74"/>
    </row>
    <row r="75" spans="2:10" s="9" customFormat="1" ht="16.5" customHeight="1" x14ac:dyDescent="0.35">
      <c r="B75" s="51" t="s">
        <v>468</v>
      </c>
      <c r="C75" s="48">
        <v>50</v>
      </c>
      <c r="D75" s="48">
        <v>55</v>
      </c>
      <c r="E75" s="48">
        <v>56</v>
      </c>
      <c r="F75" s="48">
        <v>49</v>
      </c>
      <c r="G75" s="48">
        <v>48</v>
      </c>
      <c r="H75" s="48">
        <v>59</v>
      </c>
      <c r="I75"/>
      <c r="J75"/>
    </row>
    <row r="76" spans="2:10" s="9" customFormat="1" ht="16.5" customHeight="1" x14ac:dyDescent="0.35">
      <c r="B76" s="51" t="s">
        <v>469</v>
      </c>
      <c r="C76" s="48">
        <v>70</v>
      </c>
      <c r="D76" s="48">
        <v>79</v>
      </c>
      <c r="E76" s="48">
        <v>60</v>
      </c>
      <c r="F76" s="48">
        <v>80</v>
      </c>
      <c r="G76" s="48">
        <v>97</v>
      </c>
      <c r="H76" s="48">
        <v>100</v>
      </c>
      <c r="I76"/>
      <c r="J76"/>
    </row>
    <row r="77" spans="2:10" s="9" customFormat="1" ht="16.5" customHeight="1" x14ac:dyDescent="0.35">
      <c r="I77"/>
      <c r="J77"/>
    </row>
    <row r="78" spans="2:10" s="9" customFormat="1" ht="16.5" customHeight="1" x14ac:dyDescent="0.35">
      <c r="I78"/>
      <c r="J78"/>
    </row>
    <row r="79" spans="2:10" s="9" customFormat="1" ht="22" customHeight="1" x14ac:dyDescent="0.35">
      <c r="B79" s="94" t="s">
        <v>497</v>
      </c>
      <c r="C79" s="94"/>
      <c r="D79" s="45" t="s">
        <v>498</v>
      </c>
      <c r="I79"/>
      <c r="J79"/>
    </row>
    <row r="80" spans="2:10" s="9" customFormat="1" ht="16.5" customHeight="1" x14ac:dyDescent="0.35">
      <c r="B80" s="95" t="s">
        <v>499</v>
      </c>
      <c r="C80" s="95"/>
      <c r="D80" s="67">
        <v>0.7</v>
      </c>
      <c r="I80"/>
      <c r="J80"/>
    </row>
    <row r="81" spans="2:10" s="9" customFormat="1" ht="16.5" customHeight="1" x14ac:dyDescent="0.35">
      <c r="B81" s="95" t="s">
        <v>500</v>
      </c>
      <c r="C81" s="95"/>
      <c r="D81" s="67">
        <f>100%-D80</f>
        <v>0.30000000000000004</v>
      </c>
      <c r="I81"/>
      <c r="J81"/>
    </row>
    <row r="82" spans="2:10" s="9" customFormat="1" ht="16.5" customHeight="1" x14ac:dyDescent="0.35">
      <c r="B82"/>
      <c r="C82"/>
      <c r="D82" s="42"/>
    </row>
    <row r="83" spans="2:10" s="9" customFormat="1" ht="16.5" customHeight="1" x14ac:dyDescent="0.35">
      <c r="B83" s="66" t="s">
        <v>501</v>
      </c>
      <c r="C83" s="69">
        <f>D80</f>
        <v>0.7</v>
      </c>
      <c r="D83" s="42"/>
      <c r="I83"/>
    </row>
    <row r="84" spans="2:10" s="9" customFormat="1" ht="16.5" customHeight="1" x14ac:dyDescent="0.35">
      <c r="B84" s="92" t="s">
        <v>502</v>
      </c>
      <c r="C84" s="93"/>
      <c r="D84" s="42"/>
      <c r="I84"/>
    </row>
    <row r="85" spans="2:10" s="9" customFormat="1" ht="16.5" customHeight="1" x14ac:dyDescent="0.35">
      <c r="B85" s="66" t="s">
        <v>503</v>
      </c>
      <c r="C85" s="68">
        <v>0</v>
      </c>
      <c r="D85" s="42"/>
      <c r="I85"/>
    </row>
    <row r="86" spans="2:10" s="9" customFormat="1" ht="16.5" customHeight="1" x14ac:dyDescent="0.35">
      <c r="B86" s="66" t="s">
        <v>504</v>
      </c>
      <c r="C86" s="70">
        <v>0.3</v>
      </c>
      <c r="D86" s="42"/>
      <c r="I86"/>
    </row>
    <row r="87" spans="2:10" s="9" customFormat="1" ht="16.5" customHeight="1" x14ac:dyDescent="0.35">
      <c r="B87" s="66" t="s">
        <v>505</v>
      </c>
      <c r="C87" s="70">
        <v>0.4</v>
      </c>
      <c r="D87" s="42"/>
      <c r="I87"/>
    </row>
    <row r="88" spans="2:10" s="9" customFormat="1" ht="16.5" customHeight="1" x14ac:dyDescent="0.35">
      <c r="B88" s="66" t="s">
        <v>506</v>
      </c>
      <c r="C88" s="70">
        <v>0.3</v>
      </c>
      <c r="D88" s="42"/>
      <c r="E88" s="42"/>
      <c r="F88"/>
      <c r="G88"/>
      <c r="H88"/>
      <c r="I88"/>
      <c r="J88"/>
    </row>
    <row r="89" spans="2:10" s="9" customFormat="1" ht="16.5" customHeight="1" x14ac:dyDescent="0.35">
      <c r="B89" s="66" t="s">
        <v>507</v>
      </c>
      <c r="C89" s="68">
        <v>1</v>
      </c>
      <c r="D89" s="42"/>
      <c r="E89" s="42"/>
      <c r="F89"/>
      <c r="G89"/>
      <c r="H89"/>
      <c r="I89"/>
      <c r="J89"/>
    </row>
    <row r="90" spans="2:10" s="9" customFormat="1" ht="16.5" customHeight="1" x14ac:dyDescent="0.35">
      <c r="B90" s="66" t="s">
        <v>508</v>
      </c>
      <c r="C90" s="70">
        <v>1.4999999999999999E-2</v>
      </c>
      <c r="D90" s="42"/>
      <c r="E90" s="42"/>
      <c r="F90"/>
      <c r="G90"/>
      <c r="H90"/>
      <c r="I90"/>
      <c r="J90"/>
    </row>
    <row r="91" spans="2:10" s="9" customFormat="1" ht="16.5" customHeight="1" x14ac:dyDescent="0.35">
      <c r="B91" s="66" t="s">
        <v>509</v>
      </c>
      <c r="C91" s="68">
        <v>1.48</v>
      </c>
      <c r="D91" s="42"/>
      <c r="E91" s="42"/>
      <c r="F91"/>
      <c r="G91"/>
      <c r="H91"/>
      <c r="I91"/>
      <c r="J91"/>
    </row>
    <row r="92" spans="2:10" s="9" customFormat="1" ht="16.5" customHeight="1" x14ac:dyDescent="0.35">
      <c r="B92"/>
      <c r="C92"/>
      <c r="D92" s="42"/>
      <c r="E92" s="42"/>
      <c r="F92"/>
      <c r="G92"/>
      <c r="H92"/>
      <c r="I92"/>
      <c r="J92"/>
    </row>
    <row r="93" spans="2:10" s="9" customFormat="1" ht="16.5" customHeight="1" x14ac:dyDescent="0.35">
      <c r="B93" s="66" t="s">
        <v>510</v>
      </c>
      <c r="C93" s="71">
        <f>SUM('Laporan Laba Rugi'!C9:H9)</f>
        <v>2316323575</v>
      </c>
      <c r="D93" s="42"/>
      <c r="E93" s="42"/>
      <c r="F93"/>
      <c r="G93"/>
      <c r="H93"/>
      <c r="I93"/>
      <c r="J93"/>
    </row>
    <row r="94" spans="2:10" s="9" customFormat="1" ht="16.5" customHeight="1" x14ac:dyDescent="0.35">
      <c r="B94" s="66" t="s">
        <v>511</v>
      </c>
      <c r="C94" s="72">
        <f>SUM('Laporan Laba Rugi'!C13:H13) / C93</f>
        <v>0.79479248705569994</v>
      </c>
      <c r="D94" s="42"/>
      <c r="E94" s="42"/>
      <c r="F94"/>
      <c r="G94"/>
      <c r="H94"/>
      <c r="I94"/>
      <c r="J94"/>
    </row>
    <row r="95" spans="2:10" s="9" customFormat="1" ht="16.5" customHeight="1" x14ac:dyDescent="0.35">
      <c r="B95" s="66" t="s">
        <v>512</v>
      </c>
      <c r="C95" s="74">
        <f>SUM('Laporan Laba Rugi'!C23:H23)</f>
        <v>-818832543.75</v>
      </c>
      <c r="D95" s="42"/>
      <c r="E95" s="42"/>
      <c r="F95"/>
      <c r="G95"/>
      <c r="H95"/>
      <c r="I95"/>
      <c r="J95"/>
    </row>
    <row r="96" spans="2:10" s="9" customFormat="1" ht="16.5" customHeight="1" x14ac:dyDescent="0.35">
      <c r="B96"/>
      <c r="C96"/>
      <c r="D96" s="42"/>
      <c r="E96" s="42"/>
      <c r="F96"/>
      <c r="G96"/>
      <c r="H96"/>
      <c r="I96"/>
      <c r="J96"/>
    </row>
    <row r="97" spans="2:10" s="9" customFormat="1" ht="16.5" customHeight="1" x14ac:dyDescent="0.35">
      <c r="B97"/>
      <c r="C97"/>
      <c r="D97" s="42"/>
      <c r="E97" s="42"/>
      <c r="F97"/>
      <c r="G97"/>
      <c r="H97"/>
      <c r="I97"/>
      <c r="J97"/>
    </row>
    <row r="98" spans="2:10" s="9" customFormat="1" ht="16.5" customHeight="1" x14ac:dyDescent="0.35">
      <c r="B98"/>
      <c r="C98"/>
      <c r="D98" s="42"/>
      <c r="E98" s="42"/>
      <c r="F98"/>
      <c r="G98"/>
      <c r="H98"/>
      <c r="I98"/>
      <c r="J98"/>
    </row>
    <row r="99" spans="2:10" s="9" customFormat="1" ht="16.5" customHeight="1" x14ac:dyDescent="0.35">
      <c r="B99"/>
      <c r="C99"/>
      <c r="D99" s="42"/>
      <c r="E99" s="42"/>
      <c r="F99"/>
      <c r="G99"/>
      <c r="H99"/>
      <c r="I99"/>
      <c r="J99"/>
    </row>
    <row r="100" spans="2:10" s="9" customFormat="1" ht="16.5" customHeight="1" x14ac:dyDescent="0.35">
      <c r="B100"/>
      <c r="C100"/>
      <c r="D100" s="42"/>
      <c r="E100" s="42"/>
      <c r="F100"/>
      <c r="G100"/>
      <c r="H100"/>
      <c r="I100"/>
      <c r="J100"/>
    </row>
    <row r="101" spans="2:10" s="9" customFormat="1" ht="16.5" customHeight="1" x14ac:dyDescent="0.35">
      <c r="B101"/>
      <c r="C101"/>
      <c r="D101" s="42"/>
      <c r="E101" s="42"/>
      <c r="F101"/>
      <c r="G101"/>
      <c r="H101"/>
      <c r="I101"/>
      <c r="J101"/>
    </row>
    <row r="102" spans="2:10" s="9" customFormat="1" ht="16.5" customHeight="1" x14ac:dyDescent="0.35">
      <c r="B102"/>
      <c r="C102"/>
      <c r="D102" s="42"/>
      <c r="E102" s="42"/>
      <c r="F102"/>
      <c r="G102"/>
      <c r="H102"/>
      <c r="I102"/>
      <c r="J102"/>
    </row>
    <row r="103" spans="2:10" s="9" customFormat="1" ht="16.5" customHeight="1" x14ac:dyDescent="0.35">
      <c r="B103"/>
      <c r="C103"/>
      <c r="D103" s="42"/>
      <c r="E103" s="42"/>
      <c r="F103"/>
      <c r="G103"/>
      <c r="H103"/>
      <c r="I103"/>
      <c r="J103"/>
    </row>
    <row r="104" spans="2:10" s="9" customFormat="1" ht="16.5" customHeight="1" x14ac:dyDescent="0.35">
      <c r="B104"/>
      <c r="C104"/>
      <c r="D104" s="42"/>
      <c r="E104" s="42"/>
      <c r="F104"/>
      <c r="G104"/>
      <c r="H104"/>
      <c r="I104"/>
      <c r="J104"/>
    </row>
    <row r="105" spans="2:10" s="9" customFormat="1" ht="16.5" customHeight="1" x14ac:dyDescent="0.35">
      <c r="B105"/>
      <c r="C105"/>
      <c r="D105" s="42"/>
      <c r="E105" s="42"/>
      <c r="F105"/>
      <c r="G105"/>
      <c r="H105"/>
      <c r="I105"/>
      <c r="J105"/>
    </row>
    <row r="106" spans="2:10" s="9" customFormat="1" ht="16.5" customHeight="1" x14ac:dyDescent="0.35">
      <c r="B106"/>
      <c r="C106"/>
      <c r="D106" s="42"/>
      <c r="E106" s="42"/>
      <c r="F106"/>
      <c r="G106"/>
      <c r="H106"/>
      <c r="I106"/>
      <c r="J106"/>
    </row>
    <row r="107" spans="2:10" s="9" customFormat="1" ht="16.5" customHeight="1" x14ac:dyDescent="0.35">
      <c r="B107"/>
      <c r="C107"/>
      <c r="D107" s="42"/>
      <c r="E107" s="42"/>
      <c r="F107"/>
      <c r="G107"/>
      <c r="H107"/>
      <c r="I107"/>
      <c r="J107"/>
    </row>
    <row r="108" spans="2:10" s="9" customFormat="1" ht="16.5" customHeight="1" x14ac:dyDescent="0.35">
      <c r="B108"/>
      <c r="C108"/>
      <c r="D108" s="42"/>
      <c r="E108" s="42"/>
      <c r="F108"/>
      <c r="G108"/>
      <c r="H108"/>
      <c r="I108"/>
      <c r="J108"/>
    </row>
    <row r="109" spans="2:10" s="9" customFormat="1" ht="16.5" customHeight="1" x14ac:dyDescent="0.35">
      <c r="B109"/>
      <c r="C109"/>
      <c r="D109" s="42"/>
      <c r="E109" s="42"/>
      <c r="F109"/>
      <c r="G109"/>
      <c r="H109"/>
      <c r="I109"/>
      <c r="J109"/>
    </row>
    <row r="110" spans="2:10" s="9" customFormat="1" ht="16.5" customHeight="1" x14ac:dyDescent="0.35">
      <c r="B110"/>
      <c r="C110"/>
      <c r="D110" s="42"/>
      <c r="E110" s="42"/>
      <c r="F110"/>
      <c r="G110"/>
      <c r="H110"/>
      <c r="I110"/>
      <c r="J110"/>
    </row>
    <row r="111" spans="2:10" s="9" customFormat="1" ht="16.5" customHeight="1" x14ac:dyDescent="0.35">
      <c r="B111"/>
      <c r="C111"/>
      <c r="D111" s="42"/>
      <c r="E111" s="42"/>
      <c r="F111"/>
      <c r="G111"/>
      <c r="H111"/>
      <c r="I111"/>
      <c r="J111"/>
    </row>
    <row r="112" spans="2:10" s="9" customFormat="1" ht="16.5" customHeight="1" x14ac:dyDescent="0.35">
      <c r="B112"/>
      <c r="C112"/>
      <c r="D112" s="42"/>
      <c r="E112" s="42"/>
      <c r="F112"/>
      <c r="G112"/>
      <c r="H112"/>
      <c r="I112"/>
      <c r="J112"/>
    </row>
    <row r="113" spans="2:10" s="9" customFormat="1" ht="16.5" customHeight="1" x14ac:dyDescent="0.35">
      <c r="B113"/>
      <c r="C113"/>
      <c r="D113" s="42"/>
      <c r="E113" s="42"/>
      <c r="F113"/>
      <c r="G113"/>
      <c r="H113"/>
      <c r="I113"/>
      <c r="J113"/>
    </row>
    <row r="114" spans="2:10" s="9" customFormat="1" ht="16.5" customHeight="1" x14ac:dyDescent="0.35">
      <c r="B114"/>
      <c r="C114"/>
      <c r="D114" s="42"/>
      <c r="E114" s="42"/>
      <c r="F114"/>
      <c r="G114"/>
      <c r="H114"/>
      <c r="I114"/>
      <c r="J114"/>
    </row>
    <row r="115" spans="2:10" s="9" customFormat="1" ht="16.5" customHeight="1" x14ac:dyDescent="0.35">
      <c r="B115"/>
      <c r="C115"/>
      <c r="D115" s="42"/>
      <c r="E115" s="42"/>
      <c r="F115"/>
      <c r="G115"/>
      <c r="H115"/>
      <c r="I115"/>
      <c r="J115"/>
    </row>
    <row r="116" spans="2:10" s="9" customFormat="1" ht="16.5" customHeight="1" x14ac:dyDescent="0.35">
      <c r="B116"/>
      <c r="C116"/>
      <c r="D116" s="42"/>
      <c r="E116" s="42"/>
      <c r="F116"/>
      <c r="G116"/>
      <c r="H116"/>
      <c r="I116"/>
      <c r="J116"/>
    </row>
    <row r="117" spans="2:10" s="9" customFormat="1" ht="16.5" customHeight="1" x14ac:dyDescent="0.35">
      <c r="B117"/>
      <c r="C117"/>
      <c r="D117" s="42"/>
      <c r="E117" s="42"/>
      <c r="F117"/>
      <c r="G117"/>
      <c r="H117"/>
      <c r="I117"/>
      <c r="J117"/>
    </row>
    <row r="118" spans="2:10" s="9" customFormat="1" ht="16.5" customHeight="1" x14ac:dyDescent="0.35">
      <c r="B118"/>
      <c r="C118"/>
      <c r="D118" s="42"/>
      <c r="E118" s="42"/>
      <c r="F118"/>
      <c r="G118"/>
      <c r="H118"/>
      <c r="I118"/>
      <c r="J118"/>
    </row>
    <row r="119" spans="2:10" s="9" customFormat="1" ht="16.5" customHeight="1" x14ac:dyDescent="0.35">
      <c r="B119"/>
      <c r="C119"/>
      <c r="D119" s="42"/>
      <c r="E119" s="42"/>
      <c r="F119"/>
      <c r="G119"/>
      <c r="H119"/>
      <c r="I119"/>
      <c r="J119"/>
    </row>
    <row r="120" spans="2:10" s="9" customFormat="1" ht="16.5" customHeight="1" x14ac:dyDescent="0.35">
      <c r="B120"/>
      <c r="C120"/>
      <c r="D120" s="42"/>
      <c r="E120" s="42"/>
      <c r="F120"/>
      <c r="G120"/>
      <c r="H120"/>
      <c r="I120"/>
      <c r="J120"/>
    </row>
    <row r="121" spans="2:10" s="9" customFormat="1" ht="16.5" customHeight="1" x14ac:dyDescent="0.35">
      <c r="B121"/>
      <c r="C121"/>
      <c r="D121" s="42"/>
      <c r="E121" s="42"/>
      <c r="F121"/>
      <c r="G121"/>
      <c r="H121"/>
      <c r="I121"/>
      <c r="J121"/>
    </row>
    <row r="122" spans="2:10" s="9" customFormat="1" ht="16.5" customHeight="1" x14ac:dyDescent="0.35">
      <c r="B122"/>
      <c r="C122"/>
      <c r="D122" s="42"/>
      <c r="E122" s="42"/>
      <c r="F122"/>
      <c r="G122"/>
      <c r="H122"/>
      <c r="I122"/>
      <c r="J122"/>
    </row>
    <row r="123" spans="2:10" s="9" customFormat="1" ht="16.5" customHeight="1" x14ac:dyDescent="0.35">
      <c r="B123"/>
      <c r="C123"/>
      <c r="D123" s="42"/>
      <c r="E123" s="42"/>
      <c r="F123"/>
      <c r="G123"/>
      <c r="H123"/>
      <c r="I123"/>
      <c r="J123"/>
    </row>
    <row r="124" spans="2:10" s="9" customFormat="1" ht="16.5" customHeight="1" x14ac:dyDescent="0.35">
      <c r="B124"/>
      <c r="C124"/>
      <c r="D124" s="42"/>
      <c r="E124" s="42"/>
      <c r="F124"/>
      <c r="G124"/>
      <c r="H124"/>
      <c r="I124"/>
      <c r="J124"/>
    </row>
    <row r="125" spans="2:10" s="9" customFormat="1" ht="16.5" customHeight="1" x14ac:dyDescent="0.35">
      <c r="B125"/>
      <c r="C125"/>
      <c r="D125" s="42"/>
      <c r="E125" s="42"/>
      <c r="F125"/>
      <c r="G125"/>
      <c r="H125"/>
      <c r="I125"/>
      <c r="J125"/>
    </row>
    <row r="126" spans="2:10" s="9" customFormat="1" ht="16.5" customHeight="1" x14ac:dyDescent="0.35">
      <c r="B126"/>
      <c r="C126"/>
      <c r="D126" s="42"/>
      <c r="E126" s="42"/>
      <c r="F126"/>
      <c r="G126"/>
      <c r="H126"/>
      <c r="I126"/>
      <c r="J126"/>
    </row>
    <row r="127" spans="2:10" s="9" customFormat="1" ht="16.5" customHeight="1" x14ac:dyDescent="0.35">
      <c r="B127"/>
      <c r="C127"/>
      <c r="D127" s="42"/>
      <c r="E127" s="42"/>
      <c r="F127"/>
      <c r="G127"/>
      <c r="H127"/>
      <c r="I127"/>
      <c r="J127"/>
    </row>
    <row r="128" spans="2:10" s="9" customFormat="1" ht="16.5" customHeight="1" x14ac:dyDescent="0.35">
      <c r="B128"/>
      <c r="C128"/>
      <c r="D128" s="42"/>
      <c r="E128" s="42"/>
      <c r="F128"/>
      <c r="G128"/>
      <c r="H128"/>
      <c r="I128"/>
      <c r="J128"/>
    </row>
    <row r="129" spans="2:10" s="9" customFormat="1" ht="16.5" customHeight="1" x14ac:dyDescent="0.35">
      <c r="B129"/>
      <c r="C129"/>
      <c r="D129" s="42"/>
      <c r="E129" s="42"/>
      <c r="F129"/>
      <c r="G129"/>
      <c r="H129"/>
      <c r="I129"/>
      <c r="J129"/>
    </row>
    <row r="130" spans="2:10" s="9" customFormat="1" ht="16.5" customHeight="1" x14ac:dyDescent="0.35">
      <c r="B130"/>
      <c r="C130"/>
      <c r="D130" s="42"/>
      <c r="E130" s="42"/>
      <c r="F130"/>
      <c r="G130"/>
      <c r="H130"/>
      <c r="I130"/>
      <c r="J130"/>
    </row>
    <row r="131" spans="2:10" s="9" customFormat="1" ht="16.5" customHeight="1" x14ac:dyDescent="0.35">
      <c r="B131"/>
      <c r="C131"/>
      <c r="D131" s="42"/>
      <c r="E131" s="42"/>
      <c r="F131"/>
      <c r="G131"/>
      <c r="H131"/>
      <c r="I131"/>
      <c r="J131"/>
    </row>
    <row r="132" spans="2:10" s="9" customFormat="1" ht="16.5" customHeight="1" x14ac:dyDescent="0.35">
      <c r="B132"/>
      <c r="C132"/>
      <c r="D132" s="42"/>
      <c r="E132" s="42"/>
      <c r="F132"/>
      <c r="G132"/>
      <c r="H132"/>
      <c r="I132"/>
      <c r="J132"/>
    </row>
    <row r="133" spans="2:10" s="9" customFormat="1" ht="16.5" customHeight="1" x14ac:dyDescent="0.35">
      <c r="B133"/>
      <c r="C133"/>
      <c r="D133" s="42"/>
      <c r="E133" s="42"/>
      <c r="F133"/>
      <c r="G133"/>
      <c r="H133"/>
      <c r="I133"/>
      <c r="J133"/>
    </row>
    <row r="134" spans="2:10" s="9" customFormat="1" ht="16.5" customHeight="1" x14ac:dyDescent="0.35">
      <c r="B134"/>
      <c r="C134"/>
      <c r="D134" s="42"/>
      <c r="E134" s="42"/>
      <c r="F134"/>
      <c r="G134"/>
      <c r="H134"/>
      <c r="I134"/>
      <c r="J134"/>
    </row>
    <row r="135" spans="2:10" s="9" customFormat="1" ht="16.5" customHeight="1" x14ac:dyDescent="0.35">
      <c r="B135"/>
      <c r="C135"/>
      <c r="D135" s="42"/>
      <c r="E135" s="42"/>
      <c r="F135"/>
      <c r="G135"/>
      <c r="H135"/>
      <c r="I135"/>
      <c r="J135"/>
    </row>
    <row r="136" spans="2:10" s="9" customFormat="1" ht="16.5" customHeight="1" x14ac:dyDescent="0.35">
      <c r="B136"/>
      <c r="C136"/>
      <c r="D136" s="42"/>
      <c r="E136" s="42"/>
      <c r="F136"/>
      <c r="G136"/>
      <c r="H136"/>
      <c r="I136"/>
      <c r="J136"/>
    </row>
    <row r="137" spans="2:10" s="9" customFormat="1" ht="16.5" customHeight="1" x14ac:dyDescent="0.35">
      <c r="B137"/>
      <c r="C137"/>
      <c r="D137" s="42"/>
      <c r="E137" s="42"/>
      <c r="F137"/>
      <c r="G137"/>
      <c r="H137"/>
      <c r="I137"/>
      <c r="J137"/>
    </row>
    <row r="138" spans="2:10" s="9" customFormat="1" ht="16.5" customHeight="1" x14ac:dyDescent="0.35">
      <c r="B138"/>
      <c r="C138"/>
      <c r="D138" s="42"/>
      <c r="E138" s="42"/>
      <c r="F138"/>
      <c r="G138"/>
      <c r="H138"/>
      <c r="I138"/>
      <c r="J138"/>
    </row>
    <row r="139" spans="2:10" s="9" customFormat="1" ht="16.5" customHeight="1" x14ac:dyDescent="0.35">
      <c r="B139"/>
      <c r="C139"/>
      <c r="D139" s="42"/>
      <c r="E139" s="42"/>
      <c r="F139"/>
      <c r="G139"/>
      <c r="H139"/>
      <c r="I139"/>
      <c r="J139"/>
    </row>
    <row r="140" spans="2:10" s="9" customFormat="1" ht="16.5" customHeight="1" x14ac:dyDescent="0.35">
      <c r="B140"/>
      <c r="C140"/>
      <c r="D140" s="42"/>
      <c r="E140" s="42"/>
      <c r="F140"/>
      <c r="G140"/>
      <c r="H140"/>
      <c r="I140"/>
      <c r="J140"/>
    </row>
    <row r="141" spans="2:10" s="9" customFormat="1" ht="16.5" customHeight="1" x14ac:dyDescent="0.35">
      <c r="B141"/>
      <c r="C141"/>
      <c r="D141" s="42"/>
      <c r="E141" s="42"/>
      <c r="F141"/>
      <c r="G141"/>
      <c r="H141"/>
      <c r="I141"/>
      <c r="J141"/>
    </row>
    <row r="142" spans="2:10" s="9" customFormat="1" ht="16.5" customHeight="1" x14ac:dyDescent="0.35">
      <c r="B142"/>
      <c r="C142"/>
      <c r="D142" s="42"/>
      <c r="E142" s="42"/>
      <c r="F142"/>
      <c r="G142"/>
      <c r="H142"/>
      <c r="I142"/>
      <c r="J142"/>
    </row>
    <row r="143" spans="2:10" s="9" customFormat="1" ht="16.5" customHeight="1" x14ac:dyDescent="0.35">
      <c r="B143"/>
      <c r="C143"/>
      <c r="D143" s="42"/>
      <c r="E143" s="42"/>
      <c r="F143"/>
      <c r="G143"/>
      <c r="H143"/>
      <c r="I143"/>
      <c r="J143"/>
    </row>
    <row r="144" spans="2:10" s="9" customFormat="1" ht="16.5" customHeight="1" x14ac:dyDescent="0.35">
      <c r="B144"/>
      <c r="C144"/>
      <c r="D144" s="42"/>
      <c r="E144" s="42"/>
      <c r="F144"/>
      <c r="G144"/>
      <c r="H144"/>
      <c r="I144"/>
      <c r="J144"/>
    </row>
    <row r="145" spans="2:10" s="9" customFormat="1" ht="16.5" customHeight="1" x14ac:dyDescent="0.35">
      <c r="B145"/>
      <c r="C145"/>
      <c r="D145" s="42"/>
      <c r="E145" s="42"/>
      <c r="F145"/>
      <c r="G145"/>
      <c r="H145"/>
      <c r="I145"/>
      <c r="J145"/>
    </row>
    <row r="146" spans="2:10" s="9" customFormat="1" ht="16.5" customHeight="1" x14ac:dyDescent="0.35">
      <c r="B146"/>
      <c r="C146"/>
      <c r="D146" s="42"/>
      <c r="E146" s="42"/>
      <c r="F146"/>
      <c r="G146"/>
      <c r="H146"/>
      <c r="I146"/>
      <c r="J146"/>
    </row>
    <row r="147" spans="2:10" s="9" customFormat="1" ht="16.5" customHeight="1" x14ac:dyDescent="0.35">
      <c r="B147"/>
      <c r="C147"/>
      <c r="D147" s="42"/>
      <c r="E147" s="42"/>
      <c r="F147"/>
      <c r="G147"/>
      <c r="H147"/>
      <c r="I147"/>
      <c r="J147"/>
    </row>
    <row r="148" spans="2:10" s="9" customFormat="1" ht="16.5" customHeight="1" x14ac:dyDescent="0.35">
      <c r="B148"/>
      <c r="C148"/>
      <c r="D148" s="42"/>
      <c r="E148" s="42"/>
      <c r="F148"/>
      <c r="G148"/>
      <c r="H148"/>
      <c r="I148"/>
      <c r="J148"/>
    </row>
    <row r="149" spans="2:10" s="9" customFormat="1" ht="16.5" customHeight="1" x14ac:dyDescent="0.35">
      <c r="B149"/>
      <c r="C149"/>
      <c r="D149" s="42"/>
      <c r="E149" s="42"/>
      <c r="F149"/>
      <c r="G149"/>
      <c r="H149"/>
      <c r="I149"/>
      <c r="J149"/>
    </row>
    <row r="150" spans="2:10" s="9" customFormat="1" ht="16.5" customHeight="1" x14ac:dyDescent="0.35">
      <c r="B150"/>
      <c r="C150"/>
      <c r="D150" s="42"/>
      <c r="E150" s="42"/>
      <c r="F150"/>
      <c r="G150"/>
      <c r="H150"/>
      <c r="I150"/>
      <c r="J150"/>
    </row>
    <row r="151" spans="2:10" s="9" customFormat="1" ht="16.5" customHeight="1" x14ac:dyDescent="0.35">
      <c r="B151"/>
      <c r="C151"/>
      <c r="D151" s="42"/>
      <c r="E151" s="42"/>
      <c r="F151"/>
      <c r="G151"/>
      <c r="H151"/>
      <c r="I151"/>
      <c r="J151"/>
    </row>
    <row r="152" spans="2:10" s="9" customFormat="1" ht="16.5" customHeight="1" x14ac:dyDescent="0.35">
      <c r="B152"/>
      <c r="C152"/>
      <c r="D152" s="42"/>
      <c r="E152" s="42"/>
      <c r="F152"/>
      <c r="G152"/>
      <c r="H152"/>
      <c r="I152"/>
      <c r="J152"/>
    </row>
    <row r="153" spans="2:10" s="9" customFormat="1" ht="16.5" customHeight="1" x14ac:dyDescent="0.35">
      <c r="B153"/>
      <c r="C153"/>
      <c r="D153" s="42"/>
      <c r="E153" s="42"/>
      <c r="F153"/>
      <c r="G153"/>
      <c r="H153"/>
      <c r="I153"/>
      <c r="J153"/>
    </row>
    <row r="154" spans="2:10" s="9" customFormat="1" ht="16.5" customHeight="1" x14ac:dyDescent="0.35">
      <c r="B154"/>
      <c r="C154"/>
      <c r="D154" s="42"/>
      <c r="E154" s="42"/>
      <c r="F154"/>
      <c r="G154"/>
      <c r="H154"/>
      <c r="I154"/>
      <c r="J154"/>
    </row>
    <row r="155" spans="2:10" s="9" customFormat="1" ht="16.5" customHeight="1" x14ac:dyDescent="0.35">
      <c r="B155"/>
      <c r="C155"/>
      <c r="D155" s="42"/>
      <c r="E155" s="42"/>
      <c r="F155"/>
      <c r="G155"/>
      <c r="H155"/>
      <c r="I155"/>
      <c r="J155"/>
    </row>
    <row r="156" spans="2:10" s="9" customFormat="1" ht="16.5" customHeight="1" x14ac:dyDescent="0.35">
      <c r="B156"/>
      <c r="C156"/>
      <c r="D156" s="42"/>
      <c r="E156" s="42"/>
      <c r="F156"/>
      <c r="G156"/>
      <c r="H156"/>
      <c r="I156"/>
      <c r="J156"/>
    </row>
    <row r="157" spans="2:10" s="9" customFormat="1" ht="16.5" customHeight="1" x14ac:dyDescent="0.35">
      <c r="B157"/>
      <c r="C157"/>
      <c r="D157" s="42"/>
      <c r="E157" s="42"/>
      <c r="F157"/>
      <c r="G157"/>
      <c r="H157"/>
      <c r="I157"/>
      <c r="J157"/>
    </row>
    <row r="158" spans="2:10" s="9" customFormat="1" ht="16.5" customHeight="1" x14ac:dyDescent="0.35">
      <c r="B158"/>
      <c r="C158"/>
      <c r="D158" s="42"/>
      <c r="E158" s="42"/>
      <c r="F158"/>
      <c r="G158"/>
      <c r="H158"/>
      <c r="I158"/>
      <c r="J158"/>
    </row>
    <row r="159" spans="2:10" s="9" customFormat="1" ht="16.5" customHeight="1" x14ac:dyDescent="0.35">
      <c r="B159"/>
      <c r="C159"/>
      <c r="D159" s="42"/>
      <c r="E159" s="42"/>
      <c r="F159"/>
      <c r="G159"/>
      <c r="H159"/>
      <c r="I159"/>
      <c r="J159"/>
    </row>
    <row r="160" spans="2:10" s="9" customFormat="1" ht="16.5" customHeight="1" x14ac:dyDescent="0.35">
      <c r="B160"/>
      <c r="C160"/>
      <c r="D160" s="42"/>
      <c r="E160" s="42"/>
      <c r="F160"/>
      <c r="G160"/>
      <c r="H160"/>
      <c r="I160"/>
      <c r="J160"/>
    </row>
    <row r="161" spans="2:10" s="9" customFormat="1" ht="16.5" customHeight="1" x14ac:dyDescent="0.35">
      <c r="B161"/>
      <c r="C161"/>
      <c r="D161" s="42"/>
      <c r="E161" s="42"/>
      <c r="F161"/>
      <c r="G161"/>
      <c r="H161"/>
      <c r="I161"/>
      <c r="J161"/>
    </row>
    <row r="162" spans="2:10" s="9" customFormat="1" ht="16.5" customHeight="1" x14ac:dyDescent="0.35">
      <c r="B162"/>
      <c r="C162"/>
      <c r="D162" s="42"/>
      <c r="E162" s="42"/>
      <c r="F162"/>
      <c r="G162"/>
      <c r="H162"/>
      <c r="I162"/>
      <c r="J162"/>
    </row>
    <row r="163" spans="2:10" s="9" customFormat="1" ht="16.5" customHeight="1" x14ac:dyDescent="0.35">
      <c r="B163"/>
      <c r="C163"/>
      <c r="D163" s="42"/>
      <c r="E163" s="42"/>
      <c r="F163"/>
      <c r="G163"/>
      <c r="H163"/>
      <c r="I163"/>
      <c r="J163"/>
    </row>
    <row r="164" spans="2:10" s="9" customFormat="1" ht="16.5" customHeight="1" x14ac:dyDescent="0.35">
      <c r="B164"/>
      <c r="C164"/>
      <c r="D164" s="42"/>
      <c r="E164" s="42"/>
      <c r="F164"/>
      <c r="G164"/>
      <c r="H164"/>
      <c r="I164"/>
      <c r="J164"/>
    </row>
    <row r="165" spans="2:10" s="9" customFormat="1" ht="16.5" customHeight="1" x14ac:dyDescent="0.35">
      <c r="B165"/>
      <c r="C165"/>
      <c r="D165" s="42"/>
      <c r="E165" s="42"/>
      <c r="F165"/>
      <c r="G165"/>
      <c r="H165"/>
      <c r="I165"/>
      <c r="J165"/>
    </row>
    <row r="166" spans="2:10" s="9" customFormat="1" ht="16.5" customHeight="1" x14ac:dyDescent="0.35">
      <c r="B166"/>
      <c r="C166"/>
      <c r="D166" s="42"/>
      <c r="E166" s="42"/>
      <c r="F166"/>
      <c r="G166"/>
      <c r="H166"/>
      <c r="I166"/>
      <c r="J166"/>
    </row>
    <row r="167" spans="2:10" s="9" customFormat="1" ht="16.5" customHeight="1" x14ac:dyDescent="0.35">
      <c r="B167"/>
      <c r="C167"/>
      <c r="D167" s="42"/>
      <c r="E167" s="42"/>
      <c r="F167"/>
      <c r="G167"/>
      <c r="H167"/>
      <c r="I167"/>
      <c r="J167"/>
    </row>
    <row r="168" spans="2:10" s="9" customFormat="1" ht="16.5" customHeight="1" x14ac:dyDescent="0.35">
      <c r="B168"/>
      <c r="C168"/>
      <c r="D168" s="42"/>
      <c r="E168" s="42"/>
      <c r="F168"/>
      <c r="G168"/>
      <c r="H168"/>
      <c r="I168"/>
      <c r="J168"/>
    </row>
    <row r="169" spans="2:10" s="9" customFormat="1" ht="16.5" customHeight="1" x14ac:dyDescent="0.35">
      <c r="B169"/>
      <c r="C169"/>
      <c r="D169" s="42"/>
      <c r="E169" s="42"/>
      <c r="F169"/>
      <c r="G169"/>
      <c r="H169"/>
      <c r="I169"/>
      <c r="J169"/>
    </row>
    <row r="170" spans="2:10" s="9" customFormat="1" ht="16.5" customHeight="1" x14ac:dyDescent="0.35">
      <c r="B170"/>
      <c r="C170"/>
      <c r="D170" s="42"/>
      <c r="E170" s="42"/>
      <c r="F170"/>
      <c r="G170"/>
      <c r="H170"/>
      <c r="I170"/>
      <c r="J170"/>
    </row>
    <row r="171" spans="2:10" s="9" customFormat="1" ht="16.5" customHeight="1" x14ac:dyDescent="0.35">
      <c r="B171"/>
      <c r="C171"/>
      <c r="D171" s="42"/>
      <c r="E171" s="42"/>
      <c r="F171"/>
      <c r="G171"/>
      <c r="H171"/>
      <c r="I171"/>
      <c r="J171"/>
    </row>
    <row r="172" spans="2:10" s="9" customFormat="1" ht="16.5" customHeight="1" x14ac:dyDescent="0.35">
      <c r="B172"/>
      <c r="C172"/>
      <c r="D172" s="42"/>
      <c r="E172" s="42"/>
      <c r="F172"/>
      <c r="G172"/>
      <c r="H172"/>
      <c r="I172"/>
      <c r="J172"/>
    </row>
    <row r="173" spans="2:10" s="9" customFormat="1" ht="16.5" customHeight="1" x14ac:dyDescent="0.35">
      <c r="B173"/>
      <c r="C173"/>
      <c r="D173" s="42"/>
      <c r="E173" s="42"/>
      <c r="F173"/>
      <c r="G173"/>
      <c r="H173"/>
      <c r="I173"/>
      <c r="J173"/>
    </row>
    <row r="174" spans="2:10" s="9" customFormat="1" ht="16.5" customHeight="1" x14ac:dyDescent="0.35">
      <c r="B174"/>
      <c r="C174"/>
      <c r="D174" s="42"/>
      <c r="E174" s="42"/>
      <c r="F174"/>
      <c r="G174"/>
      <c r="H174"/>
      <c r="I174"/>
      <c r="J174"/>
    </row>
    <row r="175" spans="2:10" s="9" customFormat="1" ht="16.5" customHeight="1" x14ac:dyDescent="0.35">
      <c r="B175"/>
      <c r="C175"/>
      <c r="D175" s="42"/>
      <c r="E175" s="42"/>
      <c r="F175"/>
      <c r="G175"/>
      <c r="H175"/>
      <c r="I175"/>
      <c r="J175"/>
    </row>
    <row r="176" spans="2:10" s="9" customFormat="1" ht="16.5" customHeight="1" x14ac:dyDescent="0.35">
      <c r="B176"/>
      <c r="C176"/>
      <c r="D176" s="42"/>
      <c r="E176" s="42"/>
      <c r="F176"/>
      <c r="G176"/>
      <c r="H176"/>
      <c r="I176"/>
      <c r="J176"/>
    </row>
    <row r="177" spans="2:10" s="9" customFormat="1" ht="16.5" customHeight="1" x14ac:dyDescent="0.35">
      <c r="B177"/>
      <c r="C177"/>
      <c r="D177" s="42"/>
      <c r="E177" s="42"/>
      <c r="F177"/>
      <c r="G177"/>
      <c r="H177"/>
      <c r="I177"/>
      <c r="J177"/>
    </row>
    <row r="178" spans="2:10" s="9" customFormat="1" ht="16.5" customHeight="1" x14ac:dyDescent="0.35">
      <c r="B178"/>
      <c r="C178"/>
      <c r="D178" s="42"/>
      <c r="E178" s="42"/>
      <c r="F178"/>
      <c r="G178"/>
      <c r="H178"/>
      <c r="I178"/>
      <c r="J178"/>
    </row>
    <row r="179" spans="2:10" s="9" customFormat="1" ht="16.5" customHeight="1" x14ac:dyDescent="0.35">
      <c r="B179"/>
      <c r="C179"/>
      <c r="D179" s="42"/>
      <c r="E179" s="42"/>
      <c r="F179"/>
      <c r="G179"/>
      <c r="H179"/>
      <c r="I179"/>
      <c r="J179"/>
    </row>
    <row r="180" spans="2:10" s="9" customFormat="1" ht="16.5" customHeight="1" x14ac:dyDescent="0.35">
      <c r="B180"/>
      <c r="C180"/>
      <c r="D180" s="42"/>
      <c r="E180" s="42"/>
      <c r="F180"/>
      <c r="G180"/>
      <c r="H180"/>
      <c r="I180"/>
      <c r="J180"/>
    </row>
    <row r="181" spans="2:10" s="9" customFormat="1" ht="16.5" customHeight="1" x14ac:dyDescent="0.35">
      <c r="B181"/>
      <c r="C181"/>
      <c r="D181" s="42"/>
      <c r="E181" s="42"/>
      <c r="F181"/>
      <c r="G181"/>
      <c r="H181"/>
      <c r="I181"/>
      <c r="J181"/>
    </row>
    <row r="182" spans="2:10" s="9" customFormat="1" ht="16.5" customHeight="1" x14ac:dyDescent="0.35">
      <c r="B182"/>
      <c r="C182"/>
      <c r="D182" s="42"/>
      <c r="E182" s="42"/>
      <c r="F182"/>
      <c r="G182"/>
      <c r="H182"/>
      <c r="I182"/>
      <c r="J182"/>
    </row>
    <row r="183" spans="2:10" s="9" customFormat="1" ht="16.5" customHeight="1" x14ac:dyDescent="0.35">
      <c r="B183"/>
      <c r="C183"/>
      <c r="D183" s="42"/>
      <c r="E183" s="42"/>
      <c r="F183"/>
      <c r="G183"/>
      <c r="H183"/>
      <c r="I183"/>
      <c r="J183"/>
    </row>
    <row r="184" spans="2:10" s="9" customFormat="1" ht="16.5" customHeight="1" x14ac:dyDescent="0.35">
      <c r="B184"/>
      <c r="C184"/>
      <c r="D184" s="42"/>
      <c r="E184" s="42"/>
      <c r="F184"/>
      <c r="G184"/>
      <c r="H184"/>
      <c r="I184"/>
      <c r="J184"/>
    </row>
    <row r="185" spans="2:10" s="9" customFormat="1" ht="16.5" customHeight="1" x14ac:dyDescent="0.35">
      <c r="B185"/>
      <c r="C185"/>
      <c r="D185" s="42"/>
      <c r="E185" s="42"/>
      <c r="F185"/>
      <c r="G185"/>
      <c r="H185"/>
      <c r="I185"/>
      <c r="J185"/>
    </row>
    <row r="186" spans="2:10" s="9" customFormat="1" ht="16.5" customHeight="1" x14ac:dyDescent="0.35">
      <c r="B186"/>
      <c r="C186"/>
      <c r="D186" s="42"/>
      <c r="E186" s="42"/>
      <c r="F186"/>
      <c r="G186"/>
      <c r="H186"/>
      <c r="I186"/>
      <c r="J186"/>
    </row>
    <row r="187" spans="2:10" s="9" customFormat="1" ht="16.5" customHeight="1" x14ac:dyDescent="0.35">
      <c r="B187"/>
      <c r="C187"/>
      <c r="D187" s="42"/>
      <c r="E187" s="42"/>
      <c r="F187"/>
      <c r="G187"/>
      <c r="H187"/>
      <c r="I187"/>
      <c r="J187"/>
    </row>
    <row r="188" spans="2:10" s="9" customFormat="1" ht="16.5" customHeight="1" x14ac:dyDescent="0.35">
      <c r="B188"/>
      <c r="C188"/>
      <c r="D188" s="42"/>
      <c r="E188" s="42"/>
      <c r="F188"/>
      <c r="G188"/>
      <c r="H188"/>
      <c r="I188"/>
      <c r="J188"/>
    </row>
    <row r="189" spans="2:10" s="9" customFormat="1" ht="16.5" customHeight="1" x14ac:dyDescent="0.35">
      <c r="B189"/>
      <c r="C189"/>
      <c r="D189" s="42"/>
      <c r="E189" s="42"/>
      <c r="F189"/>
      <c r="G189"/>
      <c r="H189"/>
      <c r="I189"/>
      <c r="J189"/>
    </row>
    <row r="190" spans="2:10" s="9" customFormat="1" ht="16.5" customHeight="1" x14ac:dyDescent="0.35">
      <c r="B190"/>
      <c r="C190"/>
      <c r="D190" s="42"/>
      <c r="E190" s="42"/>
      <c r="F190"/>
      <c r="G190"/>
      <c r="H190"/>
      <c r="I190"/>
      <c r="J190"/>
    </row>
    <row r="191" spans="2:10" s="9" customFormat="1" ht="16.5" customHeight="1" x14ac:dyDescent="0.35">
      <c r="B191"/>
      <c r="C191"/>
      <c r="D191" s="42"/>
      <c r="E191" s="42"/>
      <c r="F191"/>
      <c r="G191"/>
      <c r="H191"/>
      <c r="I191"/>
      <c r="J191"/>
    </row>
    <row r="192" spans="2:10" s="9" customFormat="1" ht="16.5" customHeight="1" x14ac:dyDescent="0.35">
      <c r="B192"/>
      <c r="C192"/>
      <c r="D192" s="42"/>
      <c r="E192" s="42"/>
      <c r="F192"/>
      <c r="G192"/>
      <c r="H192"/>
      <c r="I192"/>
      <c r="J192"/>
    </row>
    <row r="193" spans="2:10" s="9" customFormat="1" ht="16.5" customHeight="1" x14ac:dyDescent="0.35">
      <c r="B193"/>
      <c r="C193"/>
      <c r="D193" s="42"/>
      <c r="E193" s="42"/>
      <c r="F193"/>
      <c r="G193"/>
      <c r="H193"/>
      <c r="I193"/>
      <c r="J193"/>
    </row>
    <row r="194" spans="2:10" s="9" customFormat="1" ht="16.5" customHeight="1" x14ac:dyDescent="0.35">
      <c r="B194"/>
      <c r="C194"/>
      <c r="D194" s="42"/>
      <c r="E194" s="42"/>
      <c r="F194"/>
      <c r="G194"/>
      <c r="H194"/>
      <c r="I194"/>
      <c r="J194"/>
    </row>
    <row r="195" spans="2:10" s="9" customFormat="1" ht="16.5" customHeight="1" x14ac:dyDescent="0.35">
      <c r="B195"/>
      <c r="C195"/>
      <c r="D195" s="42"/>
      <c r="E195" s="42"/>
      <c r="F195"/>
      <c r="G195"/>
      <c r="H195"/>
      <c r="I195"/>
      <c r="J195"/>
    </row>
    <row r="196" spans="2:10" s="9" customFormat="1" ht="16.5" customHeight="1" x14ac:dyDescent="0.35">
      <c r="B196"/>
      <c r="C196"/>
      <c r="D196" s="42"/>
      <c r="E196" s="42"/>
      <c r="F196"/>
      <c r="G196"/>
      <c r="H196"/>
      <c r="I196"/>
      <c r="J196"/>
    </row>
    <row r="197" spans="2:10" s="9" customFormat="1" ht="16.5" customHeight="1" x14ac:dyDescent="0.35">
      <c r="B197"/>
      <c r="C197"/>
      <c r="D197" s="42"/>
      <c r="E197" s="42"/>
      <c r="F197"/>
      <c r="G197"/>
      <c r="H197"/>
      <c r="I197"/>
      <c r="J197"/>
    </row>
    <row r="198" spans="2:10" s="9" customFormat="1" ht="16.5" customHeight="1" x14ac:dyDescent="0.35">
      <c r="B198"/>
      <c r="C198"/>
      <c r="D198" s="42"/>
      <c r="E198" s="42"/>
      <c r="F198"/>
      <c r="G198"/>
      <c r="H198"/>
      <c r="I198"/>
      <c r="J198"/>
    </row>
    <row r="199" spans="2:10" s="9" customFormat="1" ht="16.5" customHeight="1" x14ac:dyDescent="0.35">
      <c r="B199"/>
      <c r="C199"/>
      <c r="D199" s="42"/>
      <c r="E199" s="42"/>
      <c r="F199"/>
      <c r="G199"/>
      <c r="H199"/>
      <c r="I199"/>
      <c r="J199"/>
    </row>
    <row r="200" spans="2:10" s="9" customFormat="1" ht="16.5" customHeight="1" x14ac:dyDescent="0.35">
      <c r="B200"/>
      <c r="C200"/>
      <c r="D200" s="42"/>
      <c r="E200" s="42"/>
      <c r="F200"/>
      <c r="G200"/>
      <c r="H200"/>
      <c r="I200"/>
      <c r="J200"/>
    </row>
    <row r="201" spans="2:10" s="9" customFormat="1" ht="16.5" customHeight="1" x14ac:dyDescent="0.35">
      <c r="B201"/>
      <c r="C201"/>
      <c r="D201" s="42"/>
      <c r="E201" s="42"/>
      <c r="F201"/>
      <c r="G201"/>
      <c r="H201"/>
      <c r="I201"/>
      <c r="J201"/>
    </row>
    <row r="202" spans="2:10" s="9" customFormat="1" ht="16.5" customHeight="1" x14ac:dyDescent="0.35">
      <c r="B202"/>
      <c r="C202"/>
      <c r="D202" s="42"/>
      <c r="E202" s="42"/>
      <c r="F202"/>
      <c r="G202"/>
      <c r="H202"/>
      <c r="I202"/>
      <c r="J202"/>
    </row>
    <row r="203" spans="2:10" s="9" customFormat="1" ht="16.5" customHeight="1" x14ac:dyDescent="0.35">
      <c r="B203"/>
      <c r="C203"/>
      <c r="D203" s="42"/>
      <c r="E203" s="42"/>
      <c r="F203"/>
      <c r="G203"/>
      <c r="H203"/>
      <c r="I203"/>
      <c r="J203"/>
    </row>
    <row r="204" spans="2:10" s="9" customFormat="1" ht="16.5" customHeight="1" x14ac:dyDescent="0.35">
      <c r="B204"/>
      <c r="C204"/>
      <c r="D204" s="42"/>
      <c r="E204" s="42"/>
      <c r="F204"/>
      <c r="G204"/>
      <c r="H204"/>
      <c r="I204"/>
      <c r="J204"/>
    </row>
    <row r="205" spans="2:10" s="9" customFormat="1" ht="16.5" customHeight="1" x14ac:dyDescent="0.35">
      <c r="B205"/>
      <c r="C205"/>
      <c r="D205" s="42"/>
      <c r="E205" s="42"/>
      <c r="F205"/>
      <c r="G205"/>
      <c r="H205"/>
      <c r="I205"/>
      <c r="J205"/>
    </row>
    <row r="206" spans="2:10" s="9" customFormat="1" ht="16.5" customHeight="1" x14ac:dyDescent="0.35">
      <c r="B206"/>
      <c r="C206"/>
      <c r="D206" s="42"/>
      <c r="E206" s="42"/>
      <c r="F206"/>
      <c r="G206"/>
      <c r="H206"/>
      <c r="I206"/>
      <c r="J206"/>
    </row>
    <row r="207" spans="2:10" s="9" customFormat="1" ht="16.5" customHeight="1" x14ac:dyDescent="0.35">
      <c r="B207"/>
      <c r="C207"/>
      <c r="D207" s="42"/>
      <c r="E207" s="42"/>
      <c r="F207"/>
      <c r="G207"/>
      <c r="H207"/>
      <c r="I207"/>
      <c r="J207"/>
    </row>
    <row r="208" spans="2:10" s="9" customFormat="1" ht="16.5" customHeight="1" x14ac:dyDescent="0.35">
      <c r="B208"/>
      <c r="C208"/>
      <c r="D208" s="42"/>
      <c r="E208" s="42"/>
      <c r="F208"/>
      <c r="G208"/>
      <c r="H208"/>
      <c r="I208"/>
      <c r="J208"/>
    </row>
    <row r="209" spans="2:10" s="9" customFormat="1" ht="16.5" customHeight="1" x14ac:dyDescent="0.35">
      <c r="B209"/>
      <c r="C209"/>
      <c r="D209" s="42"/>
      <c r="E209" s="42"/>
      <c r="F209"/>
      <c r="G209"/>
      <c r="H209"/>
      <c r="I209"/>
      <c r="J209"/>
    </row>
    <row r="210" spans="2:10" s="9" customFormat="1" ht="16.5" customHeight="1" x14ac:dyDescent="0.35">
      <c r="B210"/>
      <c r="C210"/>
      <c r="D210" s="42"/>
      <c r="E210" s="42"/>
      <c r="F210"/>
      <c r="G210"/>
      <c r="H210"/>
      <c r="I210"/>
      <c r="J210"/>
    </row>
    <row r="211" spans="2:10" s="9" customFormat="1" ht="16.5" customHeight="1" x14ac:dyDescent="0.35">
      <c r="B211"/>
      <c r="C211"/>
      <c r="D211" s="42"/>
      <c r="E211" s="42"/>
      <c r="F211"/>
      <c r="G211"/>
      <c r="H211"/>
      <c r="I211"/>
      <c r="J211"/>
    </row>
    <row r="212" spans="2:10" s="9" customFormat="1" ht="16.5" customHeight="1" x14ac:dyDescent="0.35">
      <c r="B212"/>
      <c r="C212"/>
      <c r="D212" s="42"/>
      <c r="E212" s="42"/>
      <c r="F212"/>
      <c r="G212"/>
      <c r="H212"/>
      <c r="I212"/>
      <c r="J212"/>
    </row>
    <row r="213" spans="2:10" s="9" customFormat="1" ht="16.5" customHeight="1" x14ac:dyDescent="0.35">
      <c r="B213"/>
      <c r="C213"/>
      <c r="D213" s="42"/>
      <c r="E213" s="42"/>
      <c r="F213"/>
      <c r="G213"/>
      <c r="H213"/>
      <c r="I213"/>
      <c r="J213"/>
    </row>
    <row r="214" spans="2:10" s="9" customFormat="1" ht="16.5" customHeight="1" x14ac:dyDescent="0.35">
      <c r="B214"/>
      <c r="C214"/>
      <c r="D214" s="42"/>
      <c r="E214" s="42"/>
      <c r="F214"/>
      <c r="G214"/>
      <c r="H214"/>
      <c r="I214"/>
      <c r="J214"/>
    </row>
    <row r="215" spans="2:10" s="9" customFormat="1" ht="16.5" customHeight="1" x14ac:dyDescent="0.35">
      <c r="B215"/>
      <c r="C215"/>
      <c r="D215" s="42"/>
      <c r="E215" s="42"/>
      <c r="F215"/>
      <c r="G215"/>
      <c r="H215"/>
      <c r="I215"/>
      <c r="J215"/>
    </row>
    <row r="216" spans="2:10" s="9" customFormat="1" ht="16.5" customHeight="1" x14ac:dyDescent="0.35">
      <c r="B216"/>
      <c r="C216"/>
      <c r="D216" s="42"/>
      <c r="E216" s="42"/>
      <c r="F216"/>
      <c r="G216"/>
      <c r="H216"/>
      <c r="I216"/>
      <c r="J216"/>
    </row>
    <row r="217" spans="2:10" s="9" customFormat="1" ht="16.5" customHeight="1" x14ac:dyDescent="0.35">
      <c r="B217"/>
      <c r="C217"/>
      <c r="D217" s="42"/>
      <c r="E217" s="42"/>
      <c r="F217"/>
      <c r="G217"/>
      <c r="H217"/>
      <c r="I217"/>
      <c r="J217"/>
    </row>
    <row r="218" spans="2:10" s="9" customFormat="1" ht="16.5" customHeight="1" x14ac:dyDescent="0.35">
      <c r="B218"/>
      <c r="C218"/>
      <c r="D218" s="42"/>
      <c r="E218" s="42"/>
      <c r="F218"/>
      <c r="G218"/>
      <c r="H218"/>
      <c r="I218"/>
      <c r="J218"/>
    </row>
    <row r="219" spans="2:10" s="9" customFormat="1" ht="16.5" customHeight="1" x14ac:dyDescent="0.35">
      <c r="B219"/>
      <c r="C219"/>
      <c r="D219" s="42"/>
      <c r="E219" s="42"/>
      <c r="F219"/>
      <c r="G219"/>
      <c r="H219"/>
      <c r="I219"/>
      <c r="J219"/>
    </row>
    <row r="220" spans="2:10" s="9" customFormat="1" ht="16.5" customHeight="1" x14ac:dyDescent="0.35">
      <c r="B220"/>
      <c r="C220"/>
      <c r="D220" s="42"/>
      <c r="E220" s="42"/>
      <c r="F220"/>
      <c r="G220"/>
      <c r="H220"/>
      <c r="I220"/>
      <c r="J220"/>
    </row>
    <row r="221" spans="2:10" s="9" customFormat="1" ht="16.5" customHeight="1" x14ac:dyDescent="0.35">
      <c r="B221"/>
      <c r="C221"/>
      <c r="D221" s="42"/>
      <c r="E221" s="42"/>
      <c r="F221"/>
      <c r="G221"/>
      <c r="H221"/>
      <c r="I221"/>
      <c r="J221"/>
    </row>
    <row r="222" spans="2:10" s="9" customFormat="1" ht="16.5" customHeight="1" x14ac:dyDescent="0.35">
      <c r="B222"/>
      <c r="C222"/>
      <c r="D222" s="42"/>
      <c r="E222" s="42"/>
      <c r="F222"/>
      <c r="G222"/>
      <c r="H222"/>
      <c r="I222"/>
      <c r="J222"/>
    </row>
    <row r="223" spans="2:10" s="9" customFormat="1" ht="16.5" customHeight="1" x14ac:dyDescent="0.35">
      <c r="B223"/>
      <c r="C223"/>
      <c r="D223" s="42"/>
      <c r="E223" s="42"/>
      <c r="F223"/>
      <c r="G223"/>
      <c r="H223"/>
      <c r="I223"/>
      <c r="J223"/>
    </row>
    <row r="224" spans="2:10" s="9" customFormat="1" ht="16.5" customHeight="1" x14ac:dyDescent="0.35">
      <c r="B224"/>
      <c r="C224"/>
      <c r="D224" s="42"/>
      <c r="E224" s="42"/>
      <c r="F224"/>
      <c r="G224"/>
      <c r="H224"/>
      <c r="I224"/>
      <c r="J224"/>
    </row>
    <row r="225" spans="2:10" s="9" customFormat="1" ht="16.5" customHeight="1" x14ac:dyDescent="0.35">
      <c r="B225"/>
      <c r="C225"/>
      <c r="D225" s="42"/>
      <c r="E225" s="42"/>
      <c r="F225"/>
      <c r="G225"/>
      <c r="H225"/>
      <c r="I225"/>
      <c r="J225"/>
    </row>
    <row r="226" spans="2:10" s="9" customFormat="1" ht="16.5" customHeight="1" x14ac:dyDescent="0.35">
      <c r="B226"/>
      <c r="C226"/>
      <c r="D226" s="42"/>
      <c r="E226" s="42"/>
      <c r="F226"/>
      <c r="G226"/>
      <c r="H226"/>
      <c r="I226"/>
      <c r="J226"/>
    </row>
    <row r="227" spans="2:10" s="9" customFormat="1" ht="16.5" customHeight="1" x14ac:dyDescent="0.35">
      <c r="B227"/>
      <c r="C227"/>
      <c r="D227" s="42"/>
      <c r="E227" s="42"/>
      <c r="F227"/>
      <c r="G227"/>
      <c r="H227"/>
      <c r="I227"/>
      <c r="J227"/>
    </row>
    <row r="228" spans="2:10" s="9" customFormat="1" ht="16.5" customHeight="1" x14ac:dyDescent="0.35">
      <c r="B228"/>
      <c r="C228"/>
      <c r="D228" s="42"/>
      <c r="E228" s="42"/>
      <c r="F228"/>
      <c r="G228"/>
      <c r="H228"/>
      <c r="I228"/>
      <c r="J228"/>
    </row>
    <row r="229" spans="2:10" s="9" customFormat="1" ht="16.5" customHeight="1" x14ac:dyDescent="0.35">
      <c r="B229"/>
      <c r="C229"/>
      <c r="D229" s="42"/>
      <c r="E229" s="42"/>
      <c r="F229"/>
      <c r="G229"/>
      <c r="H229"/>
      <c r="I229"/>
      <c r="J229"/>
    </row>
    <row r="230" spans="2:10" s="9" customFormat="1" ht="16.5" customHeight="1" x14ac:dyDescent="0.35">
      <c r="B230"/>
      <c r="C230"/>
      <c r="D230" s="42"/>
      <c r="E230" s="42"/>
      <c r="F230"/>
      <c r="G230"/>
      <c r="H230"/>
      <c r="I230"/>
      <c r="J230"/>
    </row>
    <row r="231" spans="2:10" s="9" customFormat="1" ht="16.5" customHeight="1" x14ac:dyDescent="0.35">
      <c r="B231"/>
      <c r="C231"/>
      <c r="D231" s="42"/>
      <c r="E231" s="42"/>
      <c r="F231"/>
      <c r="G231"/>
      <c r="H231"/>
      <c r="I231"/>
      <c r="J231"/>
    </row>
    <row r="232" spans="2:10" s="9" customFormat="1" ht="16.5" customHeight="1" x14ac:dyDescent="0.35">
      <c r="B232"/>
      <c r="C232"/>
      <c r="D232" s="42"/>
      <c r="E232" s="42"/>
      <c r="F232"/>
      <c r="G232"/>
      <c r="H232"/>
      <c r="I232"/>
      <c r="J232"/>
    </row>
    <row r="233" spans="2:10" s="9" customFormat="1" ht="16.5" customHeight="1" x14ac:dyDescent="0.35">
      <c r="B233"/>
      <c r="C233"/>
      <c r="D233" s="42"/>
      <c r="E233" s="42"/>
      <c r="F233"/>
      <c r="G233"/>
      <c r="H233"/>
      <c r="I233"/>
      <c r="J233"/>
    </row>
    <row r="234" spans="2:10" s="9" customFormat="1" ht="16.5" customHeight="1" x14ac:dyDescent="0.35">
      <c r="B234"/>
      <c r="C234"/>
      <c r="D234" s="42"/>
      <c r="E234" s="42"/>
      <c r="F234"/>
      <c r="G234"/>
      <c r="H234"/>
      <c r="I234"/>
      <c r="J234"/>
    </row>
    <row r="235" spans="2:10" s="9" customFormat="1" ht="16.5" customHeight="1" x14ac:dyDescent="0.35">
      <c r="B235"/>
      <c r="C235"/>
      <c r="D235" s="42"/>
      <c r="E235" s="42"/>
      <c r="F235"/>
      <c r="G235"/>
      <c r="H235"/>
      <c r="I235"/>
      <c r="J235"/>
    </row>
    <row r="236" spans="2:10" s="9" customFormat="1" ht="16.5" customHeight="1" x14ac:dyDescent="0.35">
      <c r="B236"/>
      <c r="C236"/>
      <c r="D236" s="42"/>
      <c r="E236" s="42"/>
      <c r="F236"/>
      <c r="G236"/>
      <c r="H236"/>
      <c r="I236"/>
      <c r="J236"/>
    </row>
    <row r="237" spans="2:10" s="9" customFormat="1" ht="16.5" customHeight="1" x14ac:dyDescent="0.35">
      <c r="B237"/>
      <c r="C237"/>
      <c r="D237" s="42"/>
      <c r="E237" s="42"/>
      <c r="F237"/>
      <c r="G237"/>
      <c r="H237"/>
      <c r="I237"/>
      <c r="J237"/>
    </row>
    <row r="238" spans="2:10" s="9" customFormat="1" ht="16.5" customHeight="1" x14ac:dyDescent="0.35">
      <c r="B238"/>
      <c r="C238"/>
      <c r="D238" s="42"/>
      <c r="E238" s="42"/>
      <c r="F238"/>
      <c r="G238"/>
      <c r="H238"/>
      <c r="I238"/>
      <c r="J238"/>
    </row>
    <row r="239" spans="2:10" s="9" customFormat="1" ht="16.5" customHeight="1" x14ac:dyDescent="0.35">
      <c r="B239"/>
      <c r="C239"/>
      <c r="D239" s="42"/>
      <c r="E239" s="42"/>
      <c r="F239"/>
      <c r="G239"/>
      <c r="H239"/>
      <c r="I239"/>
      <c r="J239"/>
    </row>
    <row r="240" spans="2:10" s="9" customFormat="1" ht="16.5" customHeight="1" x14ac:dyDescent="0.35">
      <c r="B240"/>
      <c r="C240"/>
      <c r="D240" s="42"/>
      <c r="E240" s="42"/>
      <c r="F240"/>
      <c r="G240"/>
      <c r="H240"/>
      <c r="I240"/>
      <c r="J240"/>
    </row>
    <row r="241" spans="2:10" s="9" customFormat="1" ht="16.5" customHeight="1" x14ac:dyDescent="0.35">
      <c r="B241"/>
      <c r="C241"/>
      <c r="D241" s="42"/>
      <c r="E241" s="42"/>
      <c r="F241"/>
      <c r="G241"/>
      <c r="H241"/>
      <c r="I241"/>
      <c r="J241"/>
    </row>
    <row r="242" spans="2:10" s="9" customFormat="1" ht="16.5" customHeight="1" x14ac:dyDescent="0.35">
      <c r="B242"/>
      <c r="C242"/>
      <c r="D242" s="42"/>
      <c r="E242" s="42"/>
      <c r="F242"/>
      <c r="G242"/>
      <c r="H242"/>
      <c r="I242"/>
      <c r="J242"/>
    </row>
    <row r="243" spans="2:10" s="9" customFormat="1" ht="16.5" customHeight="1" x14ac:dyDescent="0.35">
      <c r="B243"/>
      <c r="C243"/>
      <c r="D243" s="42"/>
      <c r="E243" s="42"/>
      <c r="F243"/>
      <c r="G243"/>
      <c r="H243"/>
      <c r="I243"/>
      <c r="J243"/>
    </row>
    <row r="244" spans="2:10" s="9" customFormat="1" ht="16.5" customHeight="1" x14ac:dyDescent="0.35">
      <c r="B244"/>
      <c r="C244"/>
      <c r="D244" s="42"/>
      <c r="E244" s="42"/>
      <c r="F244"/>
      <c r="G244"/>
      <c r="H244"/>
      <c r="I244"/>
      <c r="J244"/>
    </row>
    <row r="245" spans="2:10" s="9" customFormat="1" ht="16.5" customHeight="1" x14ac:dyDescent="0.35">
      <c r="B245"/>
      <c r="C245"/>
      <c r="D245" s="42"/>
      <c r="E245" s="42"/>
      <c r="F245"/>
      <c r="G245"/>
      <c r="H245"/>
      <c r="I245"/>
      <c r="J245"/>
    </row>
    <row r="246" spans="2:10" s="9" customFormat="1" ht="16.5" customHeight="1" x14ac:dyDescent="0.35">
      <c r="B246"/>
      <c r="C246"/>
      <c r="D246" s="42"/>
      <c r="E246" s="42"/>
      <c r="F246"/>
      <c r="G246"/>
      <c r="H246"/>
      <c r="I246"/>
      <c r="J246"/>
    </row>
    <row r="247" spans="2:10" s="9" customFormat="1" ht="16.5" customHeight="1" x14ac:dyDescent="0.35">
      <c r="B247"/>
      <c r="C247"/>
      <c r="D247" s="42"/>
      <c r="E247" s="42"/>
      <c r="F247"/>
      <c r="G247"/>
      <c r="H247"/>
      <c r="I247"/>
      <c r="J247"/>
    </row>
    <row r="248" spans="2:10" s="9" customFormat="1" ht="16.5" customHeight="1" x14ac:dyDescent="0.35">
      <c r="B248"/>
      <c r="C248"/>
      <c r="D248" s="42"/>
      <c r="E248" s="42"/>
      <c r="F248"/>
      <c r="G248"/>
      <c r="H248"/>
      <c r="I248"/>
      <c r="J248"/>
    </row>
    <row r="249" spans="2:10" s="9" customFormat="1" ht="16.5" customHeight="1" x14ac:dyDescent="0.35">
      <c r="B249"/>
      <c r="C249"/>
      <c r="D249" s="42"/>
      <c r="E249" s="42"/>
      <c r="F249"/>
      <c r="G249"/>
      <c r="H249"/>
      <c r="I249"/>
      <c r="J249"/>
    </row>
    <row r="250" spans="2:10" s="9" customFormat="1" ht="16.5" customHeight="1" x14ac:dyDescent="0.35">
      <c r="B250"/>
      <c r="C250"/>
      <c r="D250" s="42"/>
      <c r="E250" s="42"/>
      <c r="F250"/>
      <c r="G250"/>
      <c r="H250"/>
      <c r="I250"/>
      <c r="J250"/>
    </row>
    <row r="251" spans="2:10" s="9" customFormat="1" ht="16.5" customHeight="1" x14ac:dyDescent="0.35">
      <c r="B251"/>
      <c r="C251"/>
      <c r="D251" s="42"/>
      <c r="E251" s="42"/>
      <c r="F251"/>
      <c r="G251"/>
      <c r="H251"/>
      <c r="I251"/>
      <c r="J251"/>
    </row>
    <row r="252" spans="2:10" s="9" customFormat="1" ht="16.5" customHeight="1" x14ac:dyDescent="0.35">
      <c r="B252"/>
      <c r="C252"/>
      <c r="D252" s="42"/>
      <c r="E252" s="42"/>
      <c r="F252"/>
      <c r="G252"/>
      <c r="H252"/>
      <c r="I252"/>
      <c r="J252"/>
    </row>
    <row r="253" spans="2:10" s="9" customFormat="1" ht="16.5" customHeight="1" x14ac:dyDescent="0.35">
      <c r="B253"/>
      <c r="C253"/>
      <c r="D253" s="42"/>
      <c r="E253" s="42"/>
      <c r="F253"/>
      <c r="G253"/>
      <c r="H253"/>
      <c r="I253"/>
      <c r="J253"/>
    </row>
    <row r="254" spans="2:10" s="9" customFormat="1" ht="16.5" customHeight="1" x14ac:dyDescent="0.35">
      <c r="B254"/>
      <c r="C254"/>
      <c r="D254" s="42"/>
      <c r="E254" s="42"/>
      <c r="F254"/>
      <c r="G254"/>
      <c r="H254"/>
      <c r="I254"/>
      <c r="J254"/>
    </row>
    <row r="255" spans="2:10" s="9" customFormat="1" ht="16.5" customHeight="1" x14ac:dyDescent="0.35">
      <c r="B255"/>
      <c r="C255"/>
      <c r="D255" s="42"/>
      <c r="E255" s="42"/>
      <c r="F255"/>
      <c r="G255"/>
      <c r="H255"/>
      <c r="I255"/>
      <c r="J255"/>
    </row>
    <row r="256" spans="2:10" s="9" customFormat="1" ht="16.5" customHeight="1" x14ac:dyDescent="0.35">
      <c r="B256"/>
      <c r="C256"/>
      <c r="D256" s="42"/>
      <c r="E256" s="42"/>
      <c r="F256"/>
      <c r="G256"/>
      <c r="H256"/>
      <c r="I256"/>
      <c r="J256"/>
    </row>
    <row r="257" spans="2:10" s="9" customFormat="1" ht="16.5" customHeight="1" x14ac:dyDescent="0.35">
      <c r="B257"/>
      <c r="C257"/>
      <c r="D257" s="42"/>
      <c r="E257" s="42"/>
      <c r="F257"/>
      <c r="G257"/>
      <c r="H257"/>
      <c r="I257"/>
      <c r="J257"/>
    </row>
    <row r="258" spans="2:10" s="9" customFormat="1" ht="16.5" customHeight="1" x14ac:dyDescent="0.35">
      <c r="B258"/>
      <c r="C258"/>
      <c r="D258" s="42"/>
      <c r="E258" s="42"/>
      <c r="F258"/>
      <c r="G258"/>
      <c r="H258"/>
      <c r="I258"/>
      <c r="J258"/>
    </row>
    <row r="259" spans="2:10" s="9" customFormat="1" ht="16.5" customHeight="1" x14ac:dyDescent="0.35">
      <c r="B259"/>
      <c r="C259"/>
      <c r="D259" s="42"/>
      <c r="E259" s="42"/>
      <c r="F259"/>
      <c r="G259"/>
      <c r="H259"/>
      <c r="I259"/>
      <c r="J259"/>
    </row>
    <row r="260" spans="2:10" s="9" customFormat="1" ht="16.5" customHeight="1" x14ac:dyDescent="0.35">
      <c r="B260"/>
      <c r="C260"/>
      <c r="D260" s="42"/>
      <c r="E260" s="42"/>
      <c r="F260"/>
      <c r="G260"/>
      <c r="H260"/>
      <c r="I260"/>
      <c r="J260"/>
    </row>
    <row r="261" spans="2:10" s="9" customFormat="1" ht="16.5" customHeight="1" x14ac:dyDescent="0.35">
      <c r="B261"/>
      <c r="C261"/>
      <c r="D261" s="42"/>
      <c r="E261" s="42"/>
      <c r="F261"/>
      <c r="G261"/>
      <c r="H261"/>
      <c r="I261"/>
      <c r="J261"/>
    </row>
    <row r="262" spans="2:10" s="9" customFormat="1" ht="16.5" customHeight="1" x14ac:dyDescent="0.35">
      <c r="B262"/>
      <c r="C262"/>
      <c r="D262" s="42"/>
      <c r="E262" s="42"/>
      <c r="F262"/>
      <c r="G262"/>
      <c r="H262"/>
      <c r="I262"/>
      <c r="J262"/>
    </row>
    <row r="263" spans="2:10" s="9" customFormat="1" ht="16.5" customHeight="1" x14ac:dyDescent="0.35">
      <c r="B263"/>
      <c r="C263"/>
      <c r="D263" s="42"/>
      <c r="E263" s="42"/>
      <c r="F263"/>
      <c r="G263"/>
      <c r="H263"/>
      <c r="I263"/>
      <c r="J263"/>
    </row>
    <row r="264" spans="2:10" s="9" customFormat="1" ht="16.5" customHeight="1" x14ac:dyDescent="0.35">
      <c r="B264"/>
      <c r="C264"/>
      <c r="D264" s="42"/>
      <c r="E264" s="42"/>
      <c r="F264"/>
      <c r="G264"/>
      <c r="H264"/>
      <c r="I264"/>
      <c r="J264"/>
    </row>
    <row r="265" spans="2:10" s="9" customFormat="1" ht="16.5" customHeight="1" x14ac:dyDescent="0.35">
      <c r="B265"/>
      <c r="C265"/>
      <c r="D265" s="42"/>
      <c r="E265" s="42"/>
      <c r="F265"/>
      <c r="G265"/>
      <c r="H265"/>
      <c r="I265"/>
      <c r="J265"/>
    </row>
    <row r="266" spans="2:10" s="9" customFormat="1" ht="16.5" customHeight="1" x14ac:dyDescent="0.35">
      <c r="B266"/>
      <c r="C266"/>
      <c r="D266" s="42"/>
      <c r="E266" s="42"/>
      <c r="F266"/>
      <c r="G266"/>
      <c r="H266"/>
      <c r="I266"/>
      <c r="J266"/>
    </row>
    <row r="267" spans="2:10" s="9" customFormat="1" ht="16.5" customHeight="1" x14ac:dyDescent="0.35">
      <c r="B267"/>
      <c r="C267"/>
      <c r="D267" s="42"/>
      <c r="E267" s="42"/>
      <c r="F267"/>
      <c r="G267"/>
      <c r="H267"/>
      <c r="I267"/>
      <c r="J267"/>
    </row>
    <row r="268" spans="2:10" s="9" customFormat="1" ht="16.5" customHeight="1" x14ac:dyDescent="0.35">
      <c r="B268"/>
      <c r="C268"/>
      <c r="D268" s="42"/>
      <c r="E268" s="42"/>
      <c r="F268"/>
      <c r="G268"/>
      <c r="H268"/>
      <c r="I268"/>
      <c r="J268"/>
    </row>
    <row r="269" spans="2:10" s="9" customFormat="1" ht="16.5" customHeight="1" x14ac:dyDescent="0.35">
      <c r="B269"/>
      <c r="C269"/>
      <c r="D269" s="42"/>
      <c r="E269" s="42"/>
      <c r="F269"/>
      <c r="G269"/>
      <c r="H269"/>
      <c r="I269"/>
      <c r="J269"/>
    </row>
    <row r="270" spans="2:10" s="9" customFormat="1" ht="16.5" customHeight="1" x14ac:dyDescent="0.35">
      <c r="B270"/>
      <c r="C270"/>
      <c r="D270" s="42"/>
      <c r="E270" s="42"/>
      <c r="F270"/>
      <c r="G270"/>
      <c r="H270"/>
      <c r="I270"/>
      <c r="J270"/>
    </row>
    <row r="271" spans="2:10" s="9" customFormat="1" ht="16.5" customHeight="1" x14ac:dyDescent="0.35">
      <c r="B271"/>
      <c r="C271"/>
      <c r="D271" s="42"/>
      <c r="E271" s="42"/>
      <c r="F271"/>
      <c r="G271"/>
      <c r="H271"/>
      <c r="I271"/>
      <c r="J271"/>
    </row>
    <row r="272" spans="2:10" s="9" customFormat="1" ht="16.5" customHeight="1" x14ac:dyDescent="0.35">
      <c r="B272"/>
      <c r="C272"/>
      <c r="D272" s="42"/>
      <c r="E272" s="42"/>
      <c r="F272"/>
      <c r="G272"/>
      <c r="H272"/>
      <c r="I272"/>
      <c r="J272"/>
    </row>
    <row r="273" spans="2:10" s="9" customFormat="1" ht="16.5" customHeight="1" x14ac:dyDescent="0.35">
      <c r="B273"/>
      <c r="C273"/>
      <c r="D273" s="42"/>
      <c r="E273" s="42"/>
      <c r="F273"/>
      <c r="G273"/>
      <c r="H273"/>
      <c r="I273"/>
      <c r="J273"/>
    </row>
    <row r="274" spans="2:10" s="9" customFormat="1" ht="16.5" customHeight="1" x14ac:dyDescent="0.35">
      <c r="B274"/>
      <c r="C274"/>
      <c r="D274" s="42"/>
      <c r="E274" s="42"/>
      <c r="F274"/>
      <c r="G274"/>
      <c r="H274"/>
      <c r="I274"/>
      <c r="J274"/>
    </row>
    <row r="275" spans="2:10" s="9" customFormat="1" ht="16.5" customHeight="1" x14ac:dyDescent="0.35">
      <c r="B275"/>
      <c r="C275"/>
      <c r="D275" s="42"/>
      <c r="E275" s="42"/>
      <c r="F275"/>
      <c r="G275"/>
      <c r="H275"/>
      <c r="I275"/>
      <c r="J275"/>
    </row>
    <row r="276" spans="2:10" s="9" customFormat="1" ht="16.5" customHeight="1" x14ac:dyDescent="0.35">
      <c r="B276"/>
      <c r="C276"/>
      <c r="D276" s="42"/>
      <c r="E276" s="42"/>
      <c r="F276"/>
      <c r="G276"/>
      <c r="H276"/>
      <c r="I276"/>
      <c r="J276"/>
    </row>
    <row r="277" spans="2:10" s="9" customFormat="1" ht="16.5" customHeight="1" x14ac:dyDescent="0.35">
      <c r="B277"/>
      <c r="C277"/>
      <c r="D277" s="42"/>
      <c r="E277" s="42"/>
      <c r="F277"/>
      <c r="G277"/>
      <c r="H277"/>
      <c r="I277"/>
      <c r="J277"/>
    </row>
    <row r="278" spans="2:10" s="9" customFormat="1" ht="16.5" customHeight="1" x14ac:dyDescent="0.35">
      <c r="B278"/>
      <c r="C278"/>
      <c r="D278" s="42"/>
      <c r="E278" s="42"/>
      <c r="F278"/>
      <c r="G278"/>
      <c r="H278"/>
      <c r="I278"/>
      <c r="J278"/>
    </row>
    <row r="279" spans="2:10" s="9" customFormat="1" ht="16.5" customHeight="1" x14ac:dyDescent="0.35">
      <c r="B279"/>
      <c r="C279"/>
      <c r="D279" s="42"/>
      <c r="E279" s="42"/>
      <c r="F279"/>
      <c r="G279"/>
      <c r="H279"/>
      <c r="I279"/>
      <c r="J279"/>
    </row>
    <row r="280" spans="2:10" s="9" customFormat="1" ht="16.5" customHeight="1" x14ac:dyDescent="0.35">
      <c r="B280"/>
      <c r="C280"/>
      <c r="D280" s="42"/>
      <c r="E280" s="42"/>
      <c r="F280"/>
      <c r="G280"/>
      <c r="H280"/>
      <c r="I280"/>
      <c r="J280"/>
    </row>
    <row r="281" spans="2:10" s="9" customFormat="1" ht="16.5" customHeight="1" x14ac:dyDescent="0.35">
      <c r="B281"/>
      <c r="C281"/>
      <c r="D281" s="42"/>
      <c r="E281" s="42"/>
      <c r="F281"/>
      <c r="G281"/>
      <c r="H281"/>
      <c r="I281"/>
      <c r="J281"/>
    </row>
    <row r="282" spans="2:10" s="9" customFormat="1" ht="16.5" customHeight="1" x14ac:dyDescent="0.35">
      <c r="B282"/>
      <c r="C282"/>
      <c r="D282" s="42"/>
      <c r="E282" s="42"/>
      <c r="F282"/>
      <c r="G282"/>
      <c r="H282"/>
      <c r="I282"/>
      <c r="J282"/>
    </row>
    <row r="283" spans="2:10" s="9" customFormat="1" ht="16.5" customHeight="1" x14ac:dyDescent="0.35">
      <c r="B283"/>
      <c r="C283"/>
      <c r="D283" s="42"/>
      <c r="E283" s="42"/>
      <c r="F283"/>
      <c r="G283"/>
      <c r="H283"/>
      <c r="I283"/>
      <c r="J283"/>
    </row>
    <row r="284" spans="2:10" s="9" customFormat="1" ht="16.5" customHeight="1" x14ac:dyDescent="0.35">
      <c r="B284"/>
      <c r="C284"/>
      <c r="D284" s="42"/>
      <c r="E284" s="42"/>
      <c r="F284"/>
      <c r="G284"/>
      <c r="H284"/>
      <c r="I284"/>
      <c r="J284"/>
    </row>
    <row r="285" spans="2:10" s="9" customFormat="1" ht="16.5" customHeight="1" x14ac:dyDescent="0.35">
      <c r="B285"/>
      <c r="C285"/>
      <c r="D285" s="42"/>
      <c r="E285" s="42"/>
      <c r="F285"/>
      <c r="G285"/>
      <c r="H285"/>
      <c r="I285"/>
      <c r="J285"/>
    </row>
    <row r="286" spans="2:10" s="9" customFormat="1" ht="16.5" customHeight="1" x14ac:dyDescent="0.35">
      <c r="B286"/>
      <c r="C286"/>
      <c r="D286" s="42"/>
      <c r="E286" s="42"/>
      <c r="F286"/>
      <c r="G286"/>
      <c r="H286"/>
      <c r="I286"/>
      <c r="J286"/>
    </row>
    <row r="287" spans="2:10" s="9" customFormat="1" ht="16.5" customHeight="1" x14ac:dyDescent="0.35">
      <c r="B287"/>
      <c r="C287"/>
      <c r="D287" s="42"/>
      <c r="E287" s="42"/>
      <c r="F287"/>
      <c r="G287"/>
      <c r="H287"/>
      <c r="I287"/>
      <c r="J287"/>
    </row>
    <row r="288" spans="2:10" s="9" customFormat="1" ht="16.5" customHeight="1" x14ac:dyDescent="0.35">
      <c r="B288"/>
      <c r="C288"/>
      <c r="D288" s="42"/>
      <c r="E288" s="42"/>
      <c r="F288"/>
      <c r="G288"/>
      <c r="H288"/>
      <c r="I288"/>
      <c r="J288"/>
    </row>
    <row r="289" spans="2:10" s="9" customFormat="1" ht="16.5" customHeight="1" x14ac:dyDescent="0.35">
      <c r="B289"/>
      <c r="C289"/>
      <c r="D289" s="42"/>
      <c r="E289" s="42"/>
      <c r="F289"/>
      <c r="G289"/>
      <c r="H289"/>
      <c r="I289"/>
      <c r="J289"/>
    </row>
    <row r="290" spans="2:10" s="9" customFormat="1" ht="16.5" customHeight="1" x14ac:dyDescent="0.35">
      <c r="B290"/>
      <c r="C290"/>
      <c r="D290" s="42"/>
      <c r="E290" s="42"/>
      <c r="F290"/>
      <c r="G290"/>
      <c r="H290"/>
      <c r="I290"/>
      <c r="J290"/>
    </row>
    <row r="291" spans="2:10" s="9" customFormat="1" ht="16.5" customHeight="1" x14ac:dyDescent="0.35">
      <c r="B291"/>
      <c r="C291"/>
      <c r="D291" s="42"/>
      <c r="E291" s="42"/>
      <c r="F291"/>
      <c r="G291"/>
      <c r="H291"/>
      <c r="I291"/>
      <c r="J291"/>
    </row>
    <row r="292" spans="2:10" s="9" customFormat="1" ht="16.5" customHeight="1" x14ac:dyDescent="0.35">
      <c r="B292"/>
      <c r="C292"/>
      <c r="D292" s="42"/>
      <c r="E292" s="42"/>
      <c r="F292"/>
      <c r="G292"/>
      <c r="H292"/>
      <c r="I292"/>
      <c r="J292"/>
    </row>
    <row r="293" spans="2:10" s="9" customFormat="1" ht="16.5" customHeight="1" x14ac:dyDescent="0.35">
      <c r="B293"/>
      <c r="C293"/>
      <c r="D293" s="42"/>
      <c r="E293" s="42"/>
      <c r="F293"/>
      <c r="G293"/>
      <c r="H293"/>
      <c r="I293"/>
      <c r="J293"/>
    </row>
    <row r="294" spans="2:10" s="9" customFormat="1" ht="16.5" customHeight="1" x14ac:dyDescent="0.35">
      <c r="B294"/>
      <c r="C294"/>
      <c r="D294" s="42"/>
      <c r="E294" s="42"/>
      <c r="F294"/>
      <c r="G294"/>
      <c r="H294"/>
      <c r="I294"/>
      <c r="J294"/>
    </row>
    <row r="295" spans="2:10" s="9" customFormat="1" ht="16.5" customHeight="1" x14ac:dyDescent="0.35">
      <c r="B295"/>
      <c r="C295"/>
      <c r="D295" s="42"/>
      <c r="E295" s="42"/>
      <c r="F295"/>
      <c r="G295"/>
      <c r="H295"/>
      <c r="I295"/>
      <c r="J295"/>
    </row>
    <row r="296" spans="2:10" s="9" customFormat="1" ht="16.5" customHeight="1" x14ac:dyDescent="0.35">
      <c r="B296"/>
      <c r="C296"/>
      <c r="D296" s="42"/>
      <c r="E296" s="42"/>
      <c r="F296"/>
      <c r="G296"/>
      <c r="H296"/>
      <c r="I296"/>
      <c r="J296"/>
    </row>
    <row r="297" spans="2:10" s="9" customFormat="1" ht="16.5" customHeight="1" x14ac:dyDescent="0.35">
      <c r="B297"/>
      <c r="C297"/>
      <c r="D297" s="42"/>
      <c r="E297" s="42"/>
      <c r="F297"/>
      <c r="G297"/>
      <c r="H297"/>
      <c r="I297"/>
      <c r="J297"/>
    </row>
    <row r="298" spans="2:10" s="9" customFormat="1" ht="16.5" customHeight="1" x14ac:dyDescent="0.35">
      <c r="B298"/>
      <c r="C298"/>
      <c r="D298" s="42"/>
      <c r="E298" s="42"/>
      <c r="F298"/>
      <c r="G298"/>
      <c r="H298"/>
      <c r="I298"/>
      <c r="J298"/>
    </row>
    <row r="299" spans="2:10" s="9" customFormat="1" ht="16.5" customHeight="1" x14ac:dyDescent="0.35">
      <c r="B299"/>
      <c r="C299"/>
      <c r="D299" s="42"/>
      <c r="E299" s="42"/>
      <c r="F299"/>
      <c r="G299"/>
      <c r="H299"/>
      <c r="I299"/>
      <c r="J299"/>
    </row>
    <row r="300" spans="2:10" s="9" customFormat="1" ht="16.5" customHeight="1" x14ac:dyDescent="0.35">
      <c r="B300"/>
      <c r="C300"/>
      <c r="D300" s="42"/>
      <c r="E300" s="42"/>
      <c r="F300"/>
      <c r="G300"/>
      <c r="H300"/>
      <c r="I300"/>
      <c r="J300"/>
    </row>
    <row r="301" spans="2:10" s="9" customFormat="1" ht="16.5" customHeight="1" x14ac:dyDescent="0.35">
      <c r="B301"/>
      <c r="C301"/>
      <c r="D301" s="42"/>
      <c r="E301" s="42"/>
      <c r="F301"/>
      <c r="G301"/>
      <c r="H301"/>
      <c r="I301"/>
      <c r="J301"/>
    </row>
    <row r="302" spans="2:10" s="9" customFormat="1" ht="16.5" customHeight="1" x14ac:dyDescent="0.35">
      <c r="B302"/>
      <c r="C302"/>
      <c r="D302" s="42"/>
      <c r="E302" s="42"/>
      <c r="F302"/>
      <c r="G302"/>
      <c r="H302"/>
      <c r="I302"/>
      <c r="J302"/>
    </row>
    <row r="303" spans="2:10" s="9" customFormat="1" ht="16.5" customHeight="1" x14ac:dyDescent="0.35">
      <c r="B303"/>
      <c r="C303"/>
      <c r="D303" s="42"/>
      <c r="E303" s="42"/>
      <c r="F303"/>
      <c r="G303"/>
      <c r="H303"/>
      <c r="I303"/>
      <c r="J303"/>
    </row>
    <row r="304" spans="2:10" s="9" customFormat="1" ht="16.5" customHeight="1" x14ac:dyDescent="0.35">
      <c r="B304"/>
      <c r="C304"/>
      <c r="D304" s="42"/>
      <c r="E304" s="42"/>
      <c r="F304"/>
      <c r="G304"/>
      <c r="H304"/>
      <c r="I304"/>
      <c r="J304"/>
    </row>
    <row r="305" spans="2:10" s="9" customFormat="1" ht="16.5" customHeight="1" x14ac:dyDescent="0.35">
      <c r="B305"/>
      <c r="C305"/>
      <c r="D305" s="42"/>
      <c r="E305" s="42"/>
      <c r="F305"/>
      <c r="G305"/>
      <c r="H305"/>
      <c r="I305"/>
      <c r="J305"/>
    </row>
    <row r="306" spans="2:10" s="9" customFormat="1" ht="16.5" customHeight="1" x14ac:dyDescent="0.35">
      <c r="B306"/>
      <c r="C306"/>
      <c r="D306" s="42"/>
      <c r="E306" s="42"/>
      <c r="F306"/>
      <c r="G306"/>
      <c r="H306"/>
      <c r="I306"/>
      <c r="J306"/>
    </row>
    <row r="307" spans="2:10" s="9" customFormat="1" ht="16.5" customHeight="1" x14ac:dyDescent="0.35">
      <c r="B307"/>
      <c r="C307"/>
      <c r="D307" s="42"/>
      <c r="E307" s="42"/>
      <c r="F307"/>
      <c r="G307"/>
      <c r="H307"/>
      <c r="I307"/>
      <c r="J307"/>
    </row>
    <row r="308" spans="2:10" s="9" customFormat="1" ht="16.5" customHeight="1" x14ac:dyDescent="0.35">
      <c r="B308"/>
      <c r="C308"/>
      <c r="D308" s="42"/>
      <c r="E308" s="42"/>
      <c r="F308"/>
      <c r="G308"/>
      <c r="H308"/>
      <c r="I308"/>
      <c r="J308"/>
    </row>
    <row r="309" spans="2:10" s="9" customFormat="1" ht="16.5" customHeight="1" x14ac:dyDescent="0.35">
      <c r="B309"/>
      <c r="C309"/>
      <c r="D309" s="42"/>
      <c r="E309" s="42"/>
      <c r="F309"/>
      <c r="G309"/>
      <c r="H309"/>
      <c r="I309"/>
      <c r="J309"/>
    </row>
    <row r="310" spans="2:10" s="9" customFormat="1" ht="16.5" customHeight="1" x14ac:dyDescent="0.35">
      <c r="B310"/>
      <c r="C310"/>
      <c r="D310" s="42"/>
      <c r="E310" s="42"/>
      <c r="F310"/>
      <c r="G310"/>
      <c r="H310"/>
      <c r="I310"/>
      <c r="J310"/>
    </row>
    <row r="311" spans="2:10" s="9" customFormat="1" ht="16.5" customHeight="1" x14ac:dyDescent="0.35">
      <c r="B311"/>
      <c r="C311"/>
      <c r="D311" s="42"/>
      <c r="E311" s="42"/>
      <c r="F311"/>
      <c r="G311"/>
      <c r="H311"/>
      <c r="I311"/>
      <c r="J311"/>
    </row>
    <row r="312" spans="2:10" s="9" customFormat="1" ht="16.5" customHeight="1" x14ac:dyDescent="0.35">
      <c r="B312"/>
      <c r="C312"/>
      <c r="D312" s="42"/>
      <c r="E312" s="42"/>
      <c r="F312"/>
      <c r="G312"/>
      <c r="H312"/>
      <c r="I312"/>
      <c r="J312"/>
    </row>
    <row r="313" spans="2:10" s="9" customFormat="1" ht="16.5" customHeight="1" x14ac:dyDescent="0.35">
      <c r="B313"/>
      <c r="C313"/>
      <c r="D313" s="42"/>
      <c r="E313" s="42"/>
      <c r="F313"/>
      <c r="G313"/>
      <c r="H313"/>
      <c r="I313"/>
      <c r="J313"/>
    </row>
    <row r="314" spans="2:10" s="9" customFormat="1" ht="16.5" customHeight="1" x14ac:dyDescent="0.35">
      <c r="B314"/>
      <c r="C314"/>
      <c r="D314" s="42"/>
      <c r="E314" s="42"/>
      <c r="F314"/>
      <c r="G314"/>
      <c r="H314"/>
      <c r="I314"/>
      <c r="J314"/>
    </row>
    <row r="315" spans="2:10" s="9" customFormat="1" ht="16.5" customHeight="1" x14ac:dyDescent="0.35">
      <c r="B315"/>
      <c r="C315"/>
      <c r="D315" s="42"/>
      <c r="E315" s="42"/>
      <c r="F315"/>
      <c r="G315"/>
      <c r="H315"/>
      <c r="I315"/>
      <c r="J315"/>
    </row>
    <row r="316" spans="2:10" s="9" customFormat="1" ht="16.5" customHeight="1" x14ac:dyDescent="0.35">
      <c r="B316"/>
      <c r="C316"/>
      <c r="D316" s="42"/>
      <c r="E316" s="42"/>
      <c r="F316"/>
      <c r="G316"/>
      <c r="H316"/>
      <c r="I316"/>
      <c r="J316"/>
    </row>
    <row r="317" spans="2:10" s="9" customFormat="1" ht="16.5" customHeight="1" x14ac:dyDescent="0.35">
      <c r="B317"/>
      <c r="C317"/>
      <c r="D317" s="42"/>
      <c r="E317" s="42"/>
      <c r="F317"/>
      <c r="G317"/>
      <c r="H317"/>
      <c r="I317"/>
      <c r="J317"/>
    </row>
    <row r="318" spans="2:10" s="9" customFormat="1" ht="16.5" customHeight="1" x14ac:dyDescent="0.35">
      <c r="B318"/>
      <c r="C318"/>
      <c r="D318" s="42"/>
      <c r="E318" s="42"/>
      <c r="F318"/>
      <c r="G318"/>
      <c r="H318"/>
      <c r="I318"/>
      <c r="J318"/>
    </row>
    <row r="319" spans="2:10" s="9" customFormat="1" ht="16.5" customHeight="1" x14ac:dyDescent="0.35">
      <c r="B319"/>
      <c r="C319"/>
      <c r="D319" s="42"/>
      <c r="E319" s="42"/>
      <c r="F319"/>
      <c r="G319"/>
      <c r="H319"/>
      <c r="I319"/>
      <c r="J319"/>
    </row>
    <row r="320" spans="2:10" s="9" customFormat="1" ht="16.5" customHeight="1" x14ac:dyDescent="0.35">
      <c r="B320"/>
      <c r="C320"/>
      <c r="D320" s="42"/>
      <c r="E320" s="42"/>
      <c r="F320"/>
      <c r="G320"/>
      <c r="H320"/>
      <c r="I320"/>
      <c r="J320"/>
    </row>
    <row r="321" spans="2:10" s="9" customFormat="1" ht="16.5" customHeight="1" x14ac:dyDescent="0.35">
      <c r="B321"/>
      <c r="C321"/>
      <c r="D321" s="42"/>
      <c r="E321" s="42"/>
      <c r="F321"/>
      <c r="G321"/>
      <c r="H321"/>
      <c r="I321"/>
      <c r="J321"/>
    </row>
    <row r="322" spans="2:10" s="9" customFormat="1" ht="16.5" customHeight="1" x14ac:dyDescent="0.35">
      <c r="B322"/>
      <c r="C322"/>
      <c r="D322" s="42"/>
      <c r="E322" s="42"/>
      <c r="F322"/>
      <c r="G322"/>
      <c r="H322"/>
      <c r="I322"/>
      <c r="J322"/>
    </row>
    <row r="323" spans="2:10" s="9" customFormat="1" ht="16.5" customHeight="1" x14ac:dyDescent="0.35">
      <c r="B323"/>
      <c r="C323"/>
      <c r="D323" s="42"/>
      <c r="E323" s="42"/>
      <c r="F323"/>
      <c r="G323"/>
      <c r="H323"/>
      <c r="I323"/>
      <c r="J323"/>
    </row>
    <row r="324" spans="2:10" s="9" customFormat="1" ht="16.5" customHeight="1" x14ac:dyDescent="0.35">
      <c r="B324"/>
      <c r="C324"/>
      <c r="D324" s="42"/>
      <c r="E324" s="42"/>
      <c r="F324"/>
      <c r="G324"/>
      <c r="H324"/>
      <c r="I324"/>
      <c r="J324"/>
    </row>
    <row r="325" spans="2:10" s="9" customFormat="1" ht="16.5" customHeight="1" x14ac:dyDescent="0.35">
      <c r="B325"/>
      <c r="C325"/>
      <c r="D325" s="42"/>
      <c r="E325" s="42"/>
      <c r="F325"/>
      <c r="G325"/>
      <c r="H325"/>
      <c r="I325"/>
      <c r="J325"/>
    </row>
    <row r="326" spans="2:10" s="9" customFormat="1" ht="16.5" customHeight="1" x14ac:dyDescent="0.35">
      <c r="B326"/>
      <c r="C326"/>
      <c r="D326" s="42"/>
      <c r="E326" s="42"/>
      <c r="F326"/>
      <c r="G326"/>
      <c r="H326"/>
      <c r="I326"/>
      <c r="J326"/>
    </row>
    <row r="327" spans="2:10" s="9" customFormat="1" ht="16.5" customHeight="1" x14ac:dyDescent="0.35">
      <c r="B327"/>
      <c r="C327"/>
      <c r="D327" s="42"/>
      <c r="E327" s="42"/>
      <c r="F327"/>
      <c r="G327"/>
      <c r="H327"/>
      <c r="I327"/>
      <c r="J327"/>
    </row>
    <row r="328" spans="2:10" s="9" customFormat="1" ht="15" customHeight="1" x14ac:dyDescent="0.35">
      <c r="B328"/>
      <c r="C328"/>
      <c r="D328" s="42"/>
      <c r="E328" s="42"/>
      <c r="F328"/>
      <c r="G328"/>
      <c r="H328"/>
      <c r="I328"/>
      <c r="J328"/>
    </row>
    <row r="329" spans="2:10" s="9" customFormat="1" ht="15" customHeight="1" x14ac:dyDescent="0.35">
      <c r="B329"/>
      <c r="C329"/>
      <c r="D329" s="42"/>
      <c r="E329" s="42"/>
      <c r="F329"/>
      <c r="G329"/>
      <c r="H329"/>
      <c r="I329"/>
      <c r="J329"/>
    </row>
    <row r="330" spans="2:10" s="9" customFormat="1" ht="15" customHeight="1" x14ac:dyDescent="0.35">
      <c r="B330"/>
      <c r="C330"/>
      <c r="D330" s="42"/>
      <c r="E330" s="42"/>
      <c r="F330"/>
      <c r="G330"/>
      <c r="H330"/>
      <c r="I330"/>
      <c r="J330"/>
    </row>
    <row r="331" spans="2:10" s="9" customFormat="1" ht="15" customHeight="1" x14ac:dyDescent="0.35">
      <c r="B331"/>
      <c r="C331"/>
      <c r="D331" s="42"/>
      <c r="E331" s="42"/>
      <c r="F331"/>
      <c r="G331"/>
      <c r="H331"/>
      <c r="I331"/>
      <c r="J331"/>
    </row>
    <row r="332" spans="2:10" s="9" customFormat="1" ht="15" customHeight="1" x14ac:dyDescent="0.35">
      <c r="B332"/>
      <c r="C332"/>
      <c r="D332" s="42"/>
      <c r="E332" s="42"/>
      <c r="F332"/>
      <c r="G332"/>
      <c r="H332"/>
      <c r="I332"/>
      <c r="J332"/>
    </row>
    <row r="333" spans="2:10" s="9" customFormat="1" ht="15" customHeight="1" x14ac:dyDescent="0.35">
      <c r="B333"/>
      <c r="C333"/>
      <c r="D333" s="42"/>
      <c r="E333" s="42"/>
      <c r="F333"/>
      <c r="G333"/>
      <c r="H333"/>
      <c r="I333"/>
      <c r="J333"/>
    </row>
    <row r="334" spans="2:10" ht="15" customHeight="1" x14ac:dyDescent="0.35"/>
    <row r="335" spans="2:10" ht="15" customHeight="1" x14ac:dyDescent="0.35"/>
    <row r="336" spans="2:10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</sheetData>
  <mergeCells count="27">
    <mergeCell ref="B84:C84"/>
    <mergeCell ref="B79:C79"/>
    <mergeCell ref="B80:C80"/>
    <mergeCell ref="B81:C81"/>
    <mergeCell ref="B13:C13"/>
    <mergeCell ref="B30:C30"/>
    <mergeCell ref="B14:C14"/>
    <mergeCell ref="B15:C15"/>
    <mergeCell ref="B16:C16"/>
    <mergeCell ref="B17:C17"/>
    <mergeCell ref="B18:C18"/>
    <mergeCell ref="B24:C24"/>
    <mergeCell ref="B25:C25"/>
    <mergeCell ref="B26:C26"/>
    <mergeCell ref="B27:C27"/>
    <mergeCell ref="B28:C28"/>
    <mergeCell ref="B8:C8"/>
    <mergeCell ref="B9:C9"/>
    <mergeCell ref="B10:C10"/>
    <mergeCell ref="B11:C11"/>
    <mergeCell ref="B12:C12"/>
    <mergeCell ref="B29:C29"/>
    <mergeCell ref="C70:H70"/>
    <mergeCell ref="B31:C31"/>
    <mergeCell ref="B32:C32"/>
    <mergeCell ref="B33:C33"/>
    <mergeCell ref="B34:C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DE37-CDA3-48D0-83E9-3FCFB4EF9429}">
  <dimension ref="A1:XFC26"/>
  <sheetViews>
    <sheetView zoomScale="81" zoomScaleNormal="50" workbookViewId="0">
      <selection activeCell="A13" sqref="A13"/>
    </sheetView>
  </sheetViews>
  <sheetFormatPr defaultColWidth="8.7265625" defaultRowHeight="14.5" zeroHeight="1" x14ac:dyDescent="0.35"/>
  <cols>
    <col min="1" max="1" width="8.7265625" style="73" customWidth="1"/>
    <col min="2" max="14" width="8.7265625" style="65" customWidth="1"/>
    <col min="15" max="19" width="8.7265625" style="65" hidden="1"/>
    <col min="20" max="16383" width="0" style="65" hidden="1" customWidth="1"/>
    <col min="16384" max="16384" width="10.7265625" style="65" hidden="1" customWidth="1"/>
  </cols>
  <sheetData>
    <row r="1" spans="1:1" x14ac:dyDescent="0.35">
      <c r="A1" s="64"/>
    </row>
    <row r="2" spans="1:1" x14ac:dyDescent="0.35">
      <c r="A2" s="64"/>
    </row>
    <row r="3" spans="1:1" x14ac:dyDescent="0.35">
      <c r="A3" s="64"/>
    </row>
    <row r="4" spans="1:1" x14ac:dyDescent="0.35">
      <c r="A4" s="64"/>
    </row>
    <row r="5" spans="1:1" x14ac:dyDescent="0.35">
      <c r="A5" s="64"/>
    </row>
    <row r="6" spans="1:1" x14ac:dyDescent="0.35">
      <c r="A6" s="64"/>
    </row>
    <row r="7" spans="1:1" x14ac:dyDescent="0.35">
      <c r="A7" s="64"/>
    </row>
    <row r="8" spans="1:1" x14ac:dyDescent="0.35">
      <c r="A8" s="64"/>
    </row>
    <row r="9" spans="1:1" x14ac:dyDescent="0.35">
      <c r="A9" s="64"/>
    </row>
    <row r="10" spans="1:1" x14ac:dyDescent="0.35">
      <c r="A10" s="64"/>
    </row>
    <row r="11" spans="1:1" x14ac:dyDescent="0.35">
      <c r="A11" s="64"/>
    </row>
    <row r="12" spans="1:1" x14ac:dyDescent="0.35">
      <c r="A12" s="64"/>
    </row>
    <row r="13" spans="1:1" x14ac:dyDescent="0.35">
      <c r="A13" s="64"/>
    </row>
    <row r="14" spans="1:1" x14ac:dyDescent="0.35">
      <c r="A14" s="64"/>
    </row>
    <row r="15" spans="1:1" x14ac:dyDescent="0.35">
      <c r="A15" s="64"/>
    </row>
    <row r="16" spans="1:1" x14ac:dyDescent="0.35">
      <c r="A16" s="64"/>
    </row>
    <row r="17" spans="1:10" x14ac:dyDescent="0.35">
      <c r="A17" s="64"/>
    </row>
    <row r="18" spans="1:10" x14ac:dyDescent="0.35">
      <c r="A18" s="64"/>
    </row>
    <row r="19" spans="1:10" x14ac:dyDescent="0.35">
      <c r="A19" s="64"/>
    </row>
    <row r="20" spans="1:10" x14ac:dyDescent="0.35">
      <c r="A20" s="64"/>
    </row>
    <row r="21" spans="1:10" x14ac:dyDescent="0.35">
      <c r="A21" s="64"/>
    </row>
    <row r="22" spans="1:10" x14ac:dyDescent="0.35">
      <c r="A22" s="64"/>
    </row>
    <row r="23" spans="1:10" x14ac:dyDescent="0.35">
      <c r="A23" s="64"/>
    </row>
    <row r="26" spans="1:10" hidden="1" x14ac:dyDescent="0.35">
      <c r="J26" s="65" t="s">
        <v>491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 Case</vt:lpstr>
      <vt:lpstr>Buku Besar Transaksi</vt:lpstr>
      <vt:lpstr>Update Bonus</vt:lpstr>
      <vt:lpstr>Index Matching</vt:lpstr>
      <vt:lpstr>Laporan Laba Rugi</vt:lpstr>
      <vt:lpstr>Input Data Viz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bagusadityaaa</dc:creator>
  <cp:lastModifiedBy>robby Hidayah</cp:lastModifiedBy>
  <dcterms:created xsi:type="dcterms:W3CDTF">2022-09-01T07:05:30Z</dcterms:created>
  <dcterms:modified xsi:type="dcterms:W3CDTF">2025-07-15T10:24:21Z</dcterms:modified>
</cp:coreProperties>
</file>