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AI\TFI\Negocio\"/>
    </mc:Choice>
  </mc:AlternateContent>
  <xr:revisionPtr revIDLastSave="0" documentId="13_ncr:1_{FB116DE7-1BCF-493B-A47F-147A12E2DBB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ject" sheetId="1" r:id="rId1"/>
    <sheet name="RRHH" sheetId="2" r:id="rId2"/>
  </sheets>
  <externalReferences>
    <externalReference r:id="rId3"/>
  </externalReferences>
  <calcPr calcId="191029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J22" i="1"/>
  <c r="J23" i="1"/>
  <c r="N23" i="1"/>
  <c r="Q3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4" i="1"/>
  <c r="I33" i="1"/>
  <c r="I30" i="1"/>
  <c r="I25" i="1"/>
  <c r="J32" i="1"/>
  <c r="I16" i="1"/>
  <c r="I18" i="1"/>
  <c r="J29" i="1"/>
  <c r="N24" i="1"/>
  <c r="J15" i="1"/>
  <c r="I9" i="1"/>
  <c r="J31" i="1" l="1"/>
  <c r="J33" i="1" s="1"/>
  <c r="J20" i="1" l="1"/>
  <c r="J19" i="1"/>
  <c r="J17" i="1"/>
  <c r="J18" i="1" s="1"/>
  <c r="J21" i="1"/>
  <c r="J26" i="1"/>
  <c r="J27" i="1"/>
  <c r="J28" i="1"/>
  <c r="N19" i="1"/>
  <c r="J10" i="1"/>
  <c r="J11" i="1"/>
  <c r="J12" i="1"/>
  <c r="J13" i="1"/>
  <c r="J14" i="1"/>
  <c r="J5" i="1"/>
  <c r="J6" i="1"/>
  <c r="J7" i="1"/>
  <c r="J8" i="1"/>
  <c r="J4" i="1"/>
  <c r="N21" i="1"/>
  <c r="N17" i="1"/>
  <c r="N10" i="1"/>
  <c r="N4" i="1"/>
  <c r="N31" i="1"/>
  <c r="N26" i="1"/>
  <c r="N22" i="1"/>
  <c r="N20" i="1"/>
  <c r="J30" i="1" l="1"/>
  <c r="J16" i="1"/>
  <c r="J25" i="1"/>
  <c r="J9" i="1"/>
  <c r="J34" i="1" l="1"/>
</calcChain>
</file>

<file path=xl/sharedStrings.xml><?xml version="1.0" encoding="utf-8"?>
<sst xmlns="http://schemas.openxmlformats.org/spreadsheetml/2006/main" count="61" uniqueCount="44">
  <si>
    <t>Tareas</t>
  </si>
  <si>
    <t>Días</t>
  </si>
  <si>
    <t>Recursos</t>
  </si>
  <si>
    <t>Costo</t>
  </si>
  <si>
    <t>Análisis</t>
  </si>
  <si>
    <t>Etapa</t>
  </si>
  <si>
    <t>Diseño</t>
  </si>
  <si>
    <t>Desarrollo</t>
  </si>
  <si>
    <t>Testing</t>
  </si>
  <si>
    <t>Revisión final</t>
  </si>
  <si>
    <t>Inicio</t>
  </si>
  <si>
    <t>Fin</t>
  </si>
  <si>
    <t>#</t>
  </si>
  <si>
    <t>Nombre del recurso</t>
  </si>
  <si>
    <t>Tipo</t>
  </si>
  <si>
    <t>Desarrollador ssr</t>
  </si>
  <si>
    <t>Cloud Hosting</t>
  </si>
  <si>
    <t>RRHH</t>
  </si>
  <si>
    <t>Servicio</t>
  </si>
  <si>
    <t>/hora</t>
  </si>
  <si>
    <t>/mes</t>
  </si>
  <si>
    <t>Horas laborales por día</t>
  </si>
  <si>
    <t>-</t>
  </si>
  <si>
    <t>Gerente Tecnología</t>
  </si>
  <si>
    <t>Base de Datos</t>
  </si>
  <si>
    <t>Producción</t>
  </si>
  <si>
    <t>Requerimientos No Funcionales</t>
  </si>
  <si>
    <t>Requerimientos Funcionales</t>
  </si>
  <si>
    <t>Módulo Impresiones</t>
  </si>
  <si>
    <t>Plataforma de Compras y Ventas</t>
  </si>
  <si>
    <t>Revisar documentación</t>
  </si>
  <si>
    <t>Usabilidad</t>
  </si>
  <si>
    <t>Ajustes</t>
  </si>
  <si>
    <t>Seguridad</t>
  </si>
  <si>
    <t>Plataforma de Ventas</t>
  </si>
  <si>
    <t>Plataforma de Compras</t>
  </si>
  <si>
    <t>Test de Caja Blanca</t>
  </si>
  <si>
    <t>Test de Caja Negra</t>
  </si>
  <si>
    <t>Reporte de incidencias</t>
  </si>
  <si>
    <t>Contratar Servidor</t>
  </si>
  <si>
    <t xml:space="preserve">Implementación </t>
  </si>
  <si>
    <t>Predecesora</t>
  </si>
  <si>
    <t>Cuentas auxiliares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</si>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</sst>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1">
    <xf numFmtId="0" fontId="0" fillId="0" borderId="0" xfId="0"/>
    <xf numFmtId="0" fontId="0" fillId="0" borderId="2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23" xfId="1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164" fontId="0" fillId="0" borderId="12" xfId="1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8" borderId="9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left"/>
    </xf>
    <xf numFmtId="164" fontId="0" fillId="0" borderId="28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8" borderId="35" xfId="0" applyFill="1" applyBorder="1" applyAlignment="1">
      <alignment horizontal="center" vertical="center" wrapText="1"/>
    </xf>
    <xf numFmtId="0" fontId="0" fillId="8" borderId="49" xfId="0" applyFill="1" applyBorder="1" applyAlignment="1">
      <alignment horizontal="center" vertical="center" wrapText="1"/>
    </xf>
    <xf numFmtId="0" fontId="0" fillId="8" borderId="50" xfId="0" applyFill="1" applyBorder="1" applyAlignment="1">
      <alignment horizontal="center" vertical="center" wrapText="1"/>
    </xf>
    <xf numFmtId="0" fontId="3" fillId="8" borderId="30" xfId="0" applyFont="1" applyFill="1" applyBorder="1" applyAlignment="1">
      <alignment horizontal="center"/>
    </xf>
    <xf numFmtId="164" fontId="3" fillId="8" borderId="30" xfId="0" applyNumberFormat="1" applyFont="1" applyFill="1" applyBorder="1" applyAlignment="1">
      <alignment horizontal="center"/>
    </xf>
    <xf numFmtId="14" fontId="3" fillId="8" borderId="30" xfId="0" applyNumberFormat="1" applyFon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9" borderId="37" xfId="0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44" xfId="0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left"/>
    </xf>
    <xf numFmtId="0" fontId="0" fillId="0" borderId="33" xfId="0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44" xfId="0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5" borderId="4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/>
    </xf>
    <xf numFmtId="0" fontId="0" fillId="10" borderId="53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/>
    </xf>
    <xf numFmtId="164" fontId="0" fillId="5" borderId="54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5" borderId="37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49" xfId="0" applyFill="1" applyBorder="1" applyAlignment="1">
      <alignment horizontal="center" vertical="center" wrapText="1"/>
    </xf>
    <xf numFmtId="0" fontId="0" fillId="10" borderId="50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2" borderId="37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5" borderId="51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42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3" fillId="9" borderId="31" xfId="0" applyNumberFormat="1" applyFont="1" applyFill="1" applyBorder="1" applyAlignment="1">
      <alignment horizontal="center"/>
    </xf>
    <xf numFmtId="14" fontId="3" fillId="9" borderId="31" xfId="0" applyNumberFormat="1" applyFont="1" applyFill="1" applyBorder="1" applyAlignment="1">
      <alignment horizontal="center"/>
    </xf>
    <xf numFmtId="164" fontId="3" fillId="4" borderId="31" xfId="0" applyNumberFormat="1" applyFont="1" applyFill="1" applyBorder="1" applyAlignment="1">
      <alignment horizontal="center"/>
    </xf>
    <xf numFmtId="14" fontId="3" fillId="4" borderId="31" xfId="0" applyNumberFormat="1" applyFont="1" applyFill="1" applyBorder="1" applyAlignment="1">
      <alignment horizontal="center"/>
    </xf>
    <xf numFmtId="14" fontId="3" fillId="5" borderId="31" xfId="0" applyNumberFormat="1" applyFont="1" applyFill="1" applyBorder="1" applyAlignment="1">
      <alignment horizontal="center"/>
    </xf>
    <xf numFmtId="14" fontId="3" fillId="10" borderId="30" xfId="0" applyNumberFormat="1" applyFont="1" applyFill="1" applyBorder="1" applyAlignment="1">
      <alignment horizontal="center"/>
    </xf>
    <xf numFmtId="14" fontId="3" fillId="2" borderId="31" xfId="0" applyNumberFormat="1" applyFont="1" applyFill="1" applyBorder="1" applyAlignment="1">
      <alignment horizontal="center"/>
    </xf>
    <xf numFmtId="164" fontId="3" fillId="2" borderId="31" xfId="0" applyNumberFormat="1" applyFont="1" applyFill="1" applyBorder="1" applyAlignment="1">
      <alignment horizontal="center"/>
    </xf>
    <xf numFmtId="164" fontId="3" fillId="10" borderId="30" xfId="0" applyNumberFormat="1" applyFont="1" applyFill="1" applyBorder="1" applyAlignment="1">
      <alignment horizontal="center"/>
    </xf>
    <xf numFmtId="164" fontId="3" fillId="5" borderId="31" xfId="0" applyNumberFormat="1" applyFont="1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Medium7"/>
  <colors>
    <mruColors>
      <color rgb="FFFFCCFF"/>
      <color rgb="FFFF898C"/>
      <color rgb="FF81FBE1"/>
      <color rgb="FF307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Project!$E$4:$H$33</c:f>
              <c:strCache>
                <c:ptCount val="29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Módulo Impresiones</c:v>
                </c:pt>
                <c:pt idx="3">
                  <c:v>Plataforma de Compras y Ventas</c:v>
                </c:pt>
                <c:pt idx="4">
                  <c:v>Revisar documentación</c:v>
                </c:pt>
                <c:pt idx="6">
                  <c:v>Requerimientos No Funcionales</c:v>
                </c:pt>
                <c:pt idx="7">
                  <c:v>Requerimientos Funcionales</c:v>
                </c:pt>
                <c:pt idx="8">
                  <c:v>Módulo Impresiones</c:v>
                </c:pt>
                <c:pt idx="9">
                  <c:v>Plataforma de Compras y Ventas</c:v>
                </c:pt>
                <c:pt idx="10">
                  <c:v>Usabilidad</c:v>
                </c:pt>
                <c:pt idx="11">
                  <c:v>Ajustes</c:v>
                </c:pt>
                <c:pt idx="13">
                  <c:v>Diseño</c:v>
                </c:pt>
                <c:pt idx="15">
                  <c:v>Requerimientos No Funcionales</c:v>
                </c:pt>
                <c:pt idx="16">
                  <c:v>Requerimientos Funcionales</c:v>
                </c:pt>
                <c:pt idx="17">
                  <c:v>Módulo Impresiones</c:v>
                </c:pt>
                <c:pt idx="18">
                  <c:v>Plataforma de Compras</c:v>
                </c:pt>
                <c:pt idx="19">
                  <c:v>Plataforma de Ventas</c:v>
                </c:pt>
                <c:pt idx="20">
                  <c:v>Seguridad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7">
                  <c:v>Contratar Servidor</c:v>
                </c:pt>
                <c:pt idx="28">
                  <c:v>Implementación </c:v>
                </c:pt>
              </c:strCache>
            </c:strRef>
          </c:cat>
          <c:val>
            <c:numRef>
              <c:f>Project!$K$4:$K$33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44200</c:v>
                </c:pt>
                <c:pt idx="3">
                  <c:v>44204</c:v>
                </c:pt>
                <c:pt idx="4">
                  <c:v>44205</c:v>
                </c:pt>
                <c:pt idx="5">
                  <c:v>44197</c:v>
                </c:pt>
                <c:pt idx="6">
                  <c:v>44206</c:v>
                </c:pt>
                <c:pt idx="7">
                  <c:v>44207</c:v>
                </c:pt>
                <c:pt idx="8">
                  <c:v>44210</c:v>
                </c:pt>
                <c:pt idx="9">
                  <c:v>44212</c:v>
                </c:pt>
                <c:pt idx="10">
                  <c:v>44213</c:v>
                </c:pt>
                <c:pt idx="11">
                  <c:v>44214</c:v>
                </c:pt>
                <c:pt idx="12">
                  <c:v>44206</c:v>
                </c:pt>
                <c:pt idx="13">
                  <c:v>44217</c:v>
                </c:pt>
                <c:pt idx="14">
                  <c:v>44217</c:v>
                </c:pt>
                <c:pt idx="15">
                  <c:v>44217</c:v>
                </c:pt>
                <c:pt idx="16">
                  <c:v>44238</c:v>
                </c:pt>
                <c:pt idx="17">
                  <c:v>44238</c:v>
                </c:pt>
                <c:pt idx="18">
                  <c:v>44263</c:v>
                </c:pt>
                <c:pt idx="19">
                  <c:v>44256</c:v>
                </c:pt>
                <c:pt idx="20">
                  <c:v>44274</c:v>
                </c:pt>
                <c:pt idx="21">
                  <c:v>44217</c:v>
                </c:pt>
                <c:pt idx="22">
                  <c:v>44277</c:v>
                </c:pt>
                <c:pt idx="23">
                  <c:v>44280</c:v>
                </c:pt>
                <c:pt idx="24">
                  <c:v>44281</c:v>
                </c:pt>
                <c:pt idx="25">
                  <c:v>44289</c:v>
                </c:pt>
                <c:pt idx="26">
                  <c:v>44277</c:v>
                </c:pt>
                <c:pt idx="27">
                  <c:v>44290</c:v>
                </c:pt>
                <c:pt idx="28">
                  <c:v>44291</c:v>
                </c:pt>
                <c:pt idx="29">
                  <c:v>44290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0-4FD8-A21D-EE3D63868A2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0-4FD8-A21D-EE3D63868A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0-4FD8-A21D-EE3D63868A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670-4FD8-A21D-EE3D63868A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70-4FD8-A21D-EE3D63868A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70-4FD8-A21D-EE3D63868A2F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70-4FD8-A21D-EE3D63868A2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70-4FD8-A21D-EE3D63868A2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70-4FD8-A21D-EE3D63868A2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70-4FD8-A21D-EE3D63868A2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670-4FD8-A21D-EE3D63868A2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70-4FD8-A21D-EE3D63868A2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70-4FD8-A21D-EE3D63868A2F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70-4FD8-A21D-EE3D63868A2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0-4FD8-A21D-EE3D63868A2F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70-4FD8-A21D-EE3D63868A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70-4FD8-A21D-EE3D63868A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70-4FD8-A21D-EE3D63868A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70-4FD8-A21D-EE3D63868A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70-4FD8-A21D-EE3D63868A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70-4FD8-A21D-EE3D63868A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670-4FD8-A21D-EE3D63868A2F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70-4FD8-A21D-EE3D63868A2F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670-4FD8-A21D-EE3D63868A2F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0-4FD8-A21D-EE3D63868A2F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70-4FD8-A21D-EE3D63868A2F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670-4FD8-A21D-EE3D63868A2F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70-4FD8-A21D-EE3D63868A2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670-4FD8-A21D-EE3D63868A2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70-4FD8-A21D-EE3D63868A2F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670-4FD8-A21D-EE3D63868A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670-4FD8-A21D-EE3D63868A2F}"/>
              </c:ext>
            </c:extLst>
          </c:dPt>
          <c:cat>
            <c:strRef>
              <c:f>Project!$E$4:$H$33</c:f>
              <c:strCache>
                <c:ptCount val="29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Módulo Impresiones</c:v>
                </c:pt>
                <c:pt idx="3">
                  <c:v>Plataforma de Compras y Ventas</c:v>
                </c:pt>
                <c:pt idx="4">
                  <c:v>Revisar documentación</c:v>
                </c:pt>
                <c:pt idx="6">
                  <c:v>Requerimientos No Funcionales</c:v>
                </c:pt>
                <c:pt idx="7">
                  <c:v>Requerimientos Funcionales</c:v>
                </c:pt>
                <c:pt idx="8">
                  <c:v>Módulo Impresiones</c:v>
                </c:pt>
                <c:pt idx="9">
                  <c:v>Plataforma de Compras y Ventas</c:v>
                </c:pt>
                <c:pt idx="10">
                  <c:v>Usabilidad</c:v>
                </c:pt>
                <c:pt idx="11">
                  <c:v>Ajustes</c:v>
                </c:pt>
                <c:pt idx="13">
                  <c:v>Diseño</c:v>
                </c:pt>
                <c:pt idx="15">
                  <c:v>Requerimientos No Funcionales</c:v>
                </c:pt>
                <c:pt idx="16">
                  <c:v>Requerimientos Funcionales</c:v>
                </c:pt>
                <c:pt idx="17">
                  <c:v>Módulo Impresiones</c:v>
                </c:pt>
                <c:pt idx="18">
                  <c:v>Plataforma de Compras</c:v>
                </c:pt>
                <c:pt idx="19">
                  <c:v>Plataforma de Ventas</c:v>
                </c:pt>
                <c:pt idx="20">
                  <c:v>Seguridad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7">
                  <c:v>Contratar Servidor</c:v>
                </c:pt>
                <c:pt idx="28">
                  <c:v>Implementación </c:v>
                </c:pt>
              </c:strCache>
            </c:strRef>
          </c:cat>
          <c:val>
            <c:numRef>
              <c:f>Project!$Q$4:$Q$33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19</c:v>
                </c:pt>
                <c:pt idx="16">
                  <c:v>23</c:v>
                </c:pt>
                <c:pt idx="17">
                  <c:v>19</c:v>
                </c:pt>
                <c:pt idx="18">
                  <c:v>11</c:v>
                </c:pt>
                <c:pt idx="19">
                  <c:v>18</c:v>
                </c:pt>
                <c:pt idx="20">
                  <c:v>1</c:v>
                </c:pt>
                <c:pt idx="21">
                  <c:v>58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1</c:v>
                </c:pt>
                <c:pt idx="26">
                  <c:v>13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0-4FD8-A21D-EE3D6386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657855"/>
        <c:axId val="1418654799"/>
      </c:barChart>
      <c:catAx>
        <c:axId val="150065785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654799"/>
        <c:crosses val="autoZero"/>
        <c:auto val="1"/>
        <c:lblAlgn val="ctr"/>
        <c:lblOffset val="100"/>
        <c:noMultiLvlLbl val="0"/>
      </c:catAx>
      <c:valAx>
        <c:axId val="1418654799"/>
        <c:scaling>
          <c:orientation val="minMax"/>
          <c:max val="44293"/>
          <c:min val="441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06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806219</xdr:colOff>
      <xdr:row>34</xdr:row>
      <xdr:rowOff>186416</xdr:rowOff>
    </xdr:from>
    <xdr:to>
      <xdr:col>20</xdr:col>
      <xdr:colOff>734786</xdr:colOff>
      <xdr:row>74</xdr:row>
      <xdr:rowOff>102054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8CDCFE-9030-4610-8D87-24F80B38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ombi%20-%20Project%20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Índice"/>
      <sheetName val="Gantt"/>
      <sheetName val="Recurso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4"/>
  <sheetViews>
    <sheetView showGridLines="0" tabSelected="1" zoomScale="90" zoomScaleNormal="90" workbookViewId="0">
      <pane ySplit="1" topLeftCell="A20" activePane="bottomLeft" state="frozen"/>
      <selection pane="bottomLeft" activeCell="D34" sqref="D34"/>
    </sheetView>
  </sheetViews>
  <sheetFormatPr baseColWidth="10" defaultRowHeight="15.75" x14ac:dyDescent="0.25"/>
  <cols>
    <col min="4" max="4" width="9.125" customWidth="1"/>
    <col min="8" max="8" width="12" customWidth="1"/>
    <col min="9" max="9" width="9.5" customWidth="1"/>
    <col min="10" max="10" width="13.25" customWidth="1"/>
    <col min="11" max="11" width="13.625" customWidth="1"/>
    <col min="12" max="12" width="13.375" customWidth="1"/>
    <col min="13" max="13" width="14.125" customWidth="1"/>
  </cols>
  <sheetData>
    <row r="2" spans="2:17" ht="16.5" thickBot="1" x14ac:dyDescent="0.3"/>
    <row r="3" spans="2:17" ht="19.5" thickBot="1" x14ac:dyDescent="0.35">
      <c r="B3" s="130" t="s">
        <v>5</v>
      </c>
      <c r="C3" s="131"/>
      <c r="D3" s="132" t="s">
        <v>12</v>
      </c>
      <c r="E3" s="133" t="s">
        <v>0</v>
      </c>
      <c r="F3" s="134"/>
      <c r="G3" s="134"/>
      <c r="H3" s="131"/>
      <c r="I3" s="132" t="s">
        <v>1</v>
      </c>
      <c r="J3" s="132" t="s">
        <v>3</v>
      </c>
      <c r="K3" s="132" t="s">
        <v>10</v>
      </c>
      <c r="L3" s="132" t="s">
        <v>11</v>
      </c>
      <c r="M3" s="135" t="s">
        <v>41</v>
      </c>
      <c r="N3" s="133" t="s">
        <v>2</v>
      </c>
      <c r="O3" s="136"/>
      <c r="Q3" s="137" t="s">
        <v>42</v>
      </c>
    </row>
    <row r="4" spans="2:17" ht="16.149999999999999" customHeight="1" x14ac:dyDescent="0.25">
      <c r="B4" s="38" t="s">
        <v>4</v>
      </c>
      <c r="C4" s="39"/>
      <c r="D4" s="44">
        <v>1</v>
      </c>
      <c r="E4" s="45" t="s">
        <v>26</v>
      </c>
      <c r="F4" s="45"/>
      <c r="G4" s="45"/>
      <c r="H4" s="45"/>
      <c r="I4" s="2">
        <v>1</v>
      </c>
      <c r="J4" s="46">
        <f>I4*(RRHH!$E$6*RRHH!$H$6)</f>
        <v>6496</v>
      </c>
      <c r="K4" s="47">
        <v>44197</v>
      </c>
      <c r="L4" s="47">
        <v>44197</v>
      </c>
      <c r="M4" s="2" t="s">
        <v>22</v>
      </c>
      <c r="N4" s="48" t="str">
        <f>RRHH!B6</f>
        <v>Gerente Tecnología</v>
      </c>
      <c r="O4" s="49"/>
      <c r="Q4">
        <f>(L4+1)-K4</f>
        <v>1</v>
      </c>
    </row>
    <row r="5" spans="2:17" x14ac:dyDescent="0.25">
      <c r="B5" s="36"/>
      <c r="C5" s="37"/>
      <c r="D5" s="40">
        <v>2</v>
      </c>
      <c r="E5" s="41" t="s">
        <v>27</v>
      </c>
      <c r="F5" s="41"/>
      <c r="G5" s="41"/>
      <c r="H5" s="41"/>
      <c r="I5" s="3">
        <v>2</v>
      </c>
      <c r="J5" s="10">
        <f>I5*(RRHH!$E$6*RRHH!$H$6)</f>
        <v>12992</v>
      </c>
      <c r="K5" s="42">
        <v>44198</v>
      </c>
      <c r="L5" s="42">
        <v>44199</v>
      </c>
      <c r="M5" s="3">
        <v>1</v>
      </c>
      <c r="N5" s="43"/>
      <c r="O5" s="50"/>
      <c r="Q5">
        <f t="shared" ref="Q5:Q33" si="0">(L5+1)-K5</f>
        <v>2</v>
      </c>
    </row>
    <row r="6" spans="2:17" x14ac:dyDescent="0.25">
      <c r="B6" s="36"/>
      <c r="C6" s="37"/>
      <c r="D6" s="40">
        <v>3</v>
      </c>
      <c r="E6" s="41" t="s">
        <v>28</v>
      </c>
      <c r="F6" s="41"/>
      <c r="G6" s="41"/>
      <c r="H6" s="41"/>
      <c r="I6" s="3">
        <v>2</v>
      </c>
      <c r="J6" s="10">
        <f>I6*(RRHH!$E$6*RRHH!$H$6)</f>
        <v>12992</v>
      </c>
      <c r="K6" s="42">
        <v>44200</v>
      </c>
      <c r="L6" s="42">
        <v>44203</v>
      </c>
      <c r="M6" s="3">
        <v>2</v>
      </c>
      <c r="N6" s="43"/>
      <c r="O6" s="50"/>
      <c r="Q6">
        <f t="shared" si="0"/>
        <v>4</v>
      </c>
    </row>
    <row r="7" spans="2:17" x14ac:dyDescent="0.25">
      <c r="B7" s="36"/>
      <c r="C7" s="37"/>
      <c r="D7" s="40">
        <v>4</v>
      </c>
      <c r="E7" s="41" t="s">
        <v>29</v>
      </c>
      <c r="F7" s="41"/>
      <c r="G7" s="41"/>
      <c r="H7" s="41"/>
      <c r="I7" s="3">
        <v>1</v>
      </c>
      <c r="J7" s="10">
        <f>I7*(RRHH!$E$6*RRHH!$H$6)</f>
        <v>6496</v>
      </c>
      <c r="K7" s="42">
        <v>44204</v>
      </c>
      <c r="L7" s="42">
        <v>44204</v>
      </c>
      <c r="M7" s="3">
        <v>3</v>
      </c>
      <c r="N7" s="43"/>
      <c r="O7" s="50"/>
      <c r="Q7">
        <f t="shared" si="0"/>
        <v>1</v>
      </c>
    </row>
    <row r="8" spans="2:17" x14ac:dyDescent="0.25">
      <c r="B8" s="36"/>
      <c r="C8" s="37"/>
      <c r="D8" s="40">
        <v>5</v>
      </c>
      <c r="E8" s="41" t="s">
        <v>30</v>
      </c>
      <c r="F8" s="41"/>
      <c r="G8" s="41"/>
      <c r="H8" s="41"/>
      <c r="I8" s="3">
        <v>1</v>
      </c>
      <c r="J8" s="10">
        <f>I8*(RRHH!$E$6*RRHH!$H$6)</f>
        <v>6496</v>
      </c>
      <c r="K8" s="42">
        <v>44205</v>
      </c>
      <c r="L8" s="42">
        <v>44205</v>
      </c>
      <c r="M8" s="3">
        <v>4</v>
      </c>
      <c r="N8" s="43"/>
      <c r="O8" s="50"/>
      <c r="Q8">
        <f t="shared" si="0"/>
        <v>1</v>
      </c>
    </row>
    <row r="9" spans="2:17" ht="16.5" thickBot="1" x14ac:dyDescent="0.3">
      <c r="B9" s="36"/>
      <c r="C9" s="37"/>
      <c r="D9" s="51" t="s">
        <v>43</v>
      </c>
      <c r="E9" s="52"/>
      <c r="F9" s="52"/>
      <c r="G9" s="52"/>
      <c r="H9" s="53"/>
      <c r="I9" s="54">
        <f>SUM(I4:I8)</f>
        <v>7</v>
      </c>
      <c r="J9" s="55">
        <f>SUM(J4:J8)</f>
        <v>45472</v>
      </c>
      <c r="K9" s="56">
        <v>44197</v>
      </c>
      <c r="L9" s="56">
        <v>44205</v>
      </c>
      <c r="M9" s="57"/>
      <c r="N9" s="58"/>
      <c r="O9" s="59"/>
      <c r="Q9">
        <f t="shared" si="0"/>
        <v>9</v>
      </c>
    </row>
    <row r="10" spans="2:17" x14ac:dyDescent="0.25">
      <c r="B10" s="61" t="s">
        <v>6</v>
      </c>
      <c r="C10" s="62"/>
      <c r="D10" s="44">
        <v>6</v>
      </c>
      <c r="E10" s="45" t="s">
        <v>26</v>
      </c>
      <c r="F10" s="45"/>
      <c r="G10" s="45"/>
      <c r="H10" s="45"/>
      <c r="I10" s="2">
        <v>1</v>
      </c>
      <c r="J10" s="46">
        <f>I10*(RRHH!$E$6*RRHH!$H$6)</f>
        <v>6496</v>
      </c>
      <c r="K10" s="47">
        <v>44206</v>
      </c>
      <c r="L10" s="47">
        <v>44206</v>
      </c>
      <c r="M10" s="2">
        <v>5</v>
      </c>
      <c r="N10" s="48" t="str">
        <f>RRHH!B6</f>
        <v>Gerente Tecnología</v>
      </c>
      <c r="O10" s="49"/>
      <c r="Q10">
        <f t="shared" si="0"/>
        <v>1</v>
      </c>
    </row>
    <row r="11" spans="2:17" x14ac:dyDescent="0.25">
      <c r="B11" s="63"/>
      <c r="C11" s="60"/>
      <c r="D11" s="40">
        <v>7</v>
      </c>
      <c r="E11" s="41" t="s">
        <v>27</v>
      </c>
      <c r="F11" s="41"/>
      <c r="G11" s="41"/>
      <c r="H11" s="41"/>
      <c r="I11" s="3">
        <v>1</v>
      </c>
      <c r="J11" s="10">
        <f>I11*(RRHH!$E$6*RRHH!$H$6)</f>
        <v>6496</v>
      </c>
      <c r="K11" s="42">
        <v>44207</v>
      </c>
      <c r="L11" s="42">
        <v>44207</v>
      </c>
      <c r="M11" s="3">
        <v>6</v>
      </c>
      <c r="N11" s="43"/>
      <c r="O11" s="50"/>
      <c r="Q11">
        <f t="shared" si="0"/>
        <v>1</v>
      </c>
    </row>
    <row r="12" spans="2:17" x14ac:dyDescent="0.25">
      <c r="B12" s="63"/>
      <c r="C12" s="60"/>
      <c r="D12" s="40">
        <v>8</v>
      </c>
      <c r="E12" s="41" t="s">
        <v>28</v>
      </c>
      <c r="F12" s="41"/>
      <c r="G12" s="41"/>
      <c r="H12" s="41"/>
      <c r="I12" s="3">
        <v>2</v>
      </c>
      <c r="J12" s="10">
        <f>I12*(RRHH!$E$6*RRHH!$H$6)</f>
        <v>12992</v>
      </c>
      <c r="K12" s="42">
        <v>44210</v>
      </c>
      <c r="L12" s="42">
        <v>44211</v>
      </c>
      <c r="M12" s="3">
        <v>7</v>
      </c>
      <c r="N12" s="43"/>
      <c r="O12" s="50"/>
      <c r="Q12">
        <f t="shared" si="0"/>
        <v>2</v>
      </c>
    </row>
    <row r="13" spans="2:17" x14ac:dyDescent="0.25">
      <c r="B13" s="63"/>
      <c r="C13" s="60"/>
      <c r="D13" s="40">
        <v>9</v>
      </c>
      <c r="E13" s="41" t="s">
        <v>29</v>
      </c>
      <c r="F13" s="41"/>
      <c r="G13" s="41"/>
      <c r="H13" s="41"/>
      <c r="I13" s="3">
        <v>1</v>
      </c>
      <c r="J13" s="10">
        <f>I13*(RRHH!$E$6*RRHH!$H$6)</f>
        <v>6496</v>
      </c>
      <c r="K13" s="42">
        <v>44212</v>
      </c>
      <c r="L13" s="42">
        <v>44212</v>
      </c>
      <c r="M13" s="3">
        <v>8</v>
      </c>
      <c r="N13" s="43"/>
      <c r="O13" s="50"/>
      <c r="Q13">
        <f t="shared" si="0"/>
        <v>1</v>
      </c>
    </row>
    <row r="14" spans="2:17" x14ac:dyDescent="0.25">
      <c r="B14" s="63"/>
      <c r="C14" s="60"/>
      <c r="D14" s="40">
        <v>10</v>
      </c>
      <c r="E14" s="41" t="s">
        <v>31</v>
      </c>
      <c r="F14" s="41"/>
      <c r="G14" s="41"/>
      <c r="H14" s="41"/>
      <c r="I14" s="3">
        <v>1</v>
      </c>
      <c r="J14" s="10">
        <f>I14*(RRHH!$E$6*RRHH!$H$6)</f>
        <v>6496</v>
      </c>
      <c r="K14" s="42">
        <v>44213</v>
      </c>
      <c r="L14" s="42">
        <v>44213</v>
      </c>
      <c r="M14" s="3">
        <v>4</v>
      </c>
      <c r="N14" s="43"/>
      <c r="O14" s="50"/>
      <c r="Q14">
        <f t="shared" si="0"/>
        <v>1</v>
      </c>
    </row>
    <row r="15" spans="2:17" x14ac:dyDescent="0.25">
      <c r="B15" s="63"/>
      <c r="C15" s="60"/>
      <c r="D15" s="40">
        <v>11</v>
      </c>
      <c r="E15" s="41" t="s">
        <v>32</v>
      </c>
      <c r="F15" s="41"/>
      <c r="G15" s="41"/>
      <c r="H15" s="41"/>
      <c r="I15" s="3">
        <v>1</v>
      </c>
      <c r="J15" s="10">
        <f>I15*(RRHH!$E$6*RRHH!$H$6)</f>
        <v>6496</v>
      </c>
      <c r="K15" s="42">
        <v>44214</v>
      </c>
      <c r="L15" s="42">
        <v>44214</v>
      </c>
      <c r="M15" s="3">
        <v>10</v>
      </c>
      <c r="N15" s="43"/>
      <c r="O15" s="50"/>
      <c r="Q15">
        <f t="shared" si="0"/>
        <v>1</v>
      </c>
    </row>
    <row r="16" spans="2:17" ht="16.5" thickBot="1" x14ac:dyDescent="0.3">
      <c r="B16" s="64"/>
      <c r="C16" s="65"/>
      <c r="D16" s="69" t="s">
        <v>43</v>
      </c>
      <c r="E16" s="70"/>
      <c r="F16" s="70"/>
      <c r="G16" s="70"/>
      <c r="H16" s="71"/>
      <c r="I16" s="66">
        <f>SUM(I10:I15)</f>
        <v>7</v>
      </c>
      <c r="J16" s="138">
        <f>SUM(J10:J15)</f>
        <v>45472</v>
      </c>
      <c r="K16" s="139">
        <v>44206</v>
      </c>
      <c r="L16" s="139">
        <v>44214</v>
      </c>
      <c r="M16" s="67"/>
      <c r="N16" s="67"/>
      <c r="O16" s="68"/>
      <c r="Q16">
        <f t="shared" si="0"/>
        <v>9</v>
      </c>
    </row>
    <row r="17" spans="2:17" ht="16.5" customHeight="1" x14ac:dyDescent="0.25">
      <c r="B17" s="123" t="s">
        <v>24</v>
      </c>
      <c r="C17" s="124"/>
      <c r="D17" s="44">
        <v>12</v>
      </c>
      <c r="E17" s="45" t="s">
        <v>6</v>
      </c>
      <c r="F17" s="45"/>
      <c r="G17" s="45"/>
      <c r="H17" s="45"/>
      <c r="I17" s="2">
        <v>5</v>
      </c>
      <c r="J17" s="46">
        <f>I17*(RRHH!$E$6*RRHH!$H$6)</f>
        <v>32480</v>
      </c>
      <c r="K17" s="47">
        <v>44217</v>
      </c>
      <c r="L17" s="47">
        <v>44221</v>
      </c>
      <c r="M17" s="2">
        <v>11</v>
      </c>
      <c r="N17" s="15" t="str">
        <f>RRHH!B6</f>
        <v>Gerente Tecnología</v>
      </c>
      <c r="O17" s="16"/>
      <c r="Q17">
        <f t="shared" si="0"/>
        <v>5</v>
      </c>
    </row>
    <row r="18" spans="2:17" ht="16.5" thickBot="1" x14ac:dyDescent="0.3">
      <c r="B18" s="125"/>
      <c r="C18" s="126"/>
      <c r="D18" s="148" t="s">
        <v>43</v>
      </c>
      <c r="E18" s="149"/>
      <c r="F18" s="149"/>
      <c r="G18" s="149"/>
      <c r="H18" s="150"/>
      <c r="I18" s="127">
        <f>SUM(I17:I17)</f>
        <v>5</v>
      </c>
      <c r="J18" s="140">
        <f>SUM(J17:J17)</f>
        <v>32480</v>
      </c>
      <c r="K18" s="141">
        <v>44217</v>
      </c>
      <c r="L18" s="141">
        <v>44221</v>
      </c>
      <c r="M18" s="127"/>
      <c r="N18" s="128"/>
      <c r="O18" s="129"/>
      <c r="Q18">
        <f t="shared" si="0"/>
        <v>5</v>
      </c>
    </row>
    <row r="19" spans="2:17" x14ac:dyDescent="0.25">
      <c r="B19" s="119" t="s">
        <v>7</v>
      </c>
      <c r="C19" s="120"/>
      <c r="D19" s="76">
        <v>15</v>
      </c>
      <c r="E19" s="77" t="s">
        <v>26</v>
      </c>
      <c r="F19" s="77"/>
      <c r="G19" s="77"/>
      <c r="H19" s="77"/>
      <c r="I19" s="78">
        <v>15</v>
      </c>
      <c r="J19" s="79">
        <f>I19*(RRHH!$E$7*RRHH!$H$6)</f>
        <v>75000</v>
      </c>
      <c r="K19" s="80">
        <v>44217</v>
      </c>
      <c r="L19" s="80">
        <v>44235</v>
      </c>
      <c r="M19" s="78">
        <v>11</v>
      </c>
      <c r="N19" s="121" t="str">
        <f>RRHH!B7</f>
        <v>Desarrollador ssr</v>
      </c>
      <c r="O19" s="122"/>
      <c r="Q19">
        <f t="shared" si="0"/>
        <v>19</v>
      </c>
    </row>
    <row r="20" spans="2:17" x14ac:dyDescent="0.25">
      <c r="B20" s="83"/>
      <c r="C20" s="81"/>
      <c r="D20" s="40">
        <v>16</v>
      </c>
      <c r="E20" s="41" t="s">
        <v>27</v>
      </c>
      <c r="F20" s="41"/>
      <c r="G20" s="41"/>
      <c r="H20" s="41"/>
      <c r="I20" s="3">
        <v>20</v>
      </c>
      <c r="J20" s="10">
        <f>I20*(RRHH!$E$7*RRHH!$H$6)</f>
        <v>100000</v>
      </c>
      <c r="K20" s="42">
        <v>44238</v>
      </c>
      <c r="L20" s="42">
        <v>44260</v>
      </c>
      <c r="M20" s="3">
        <v>15</v>
      </c>
      <c r="N20" s="82" t="str">
        <f>RRHH!B7</f>
        <v>Desarrollador ssr</v>
      </c>
      <c r="O20" s="84"/>
      <c r="Q20">
        <f t="shared" si="0"/>
        <v>23</v>
      </c>
    </row>
    <row r="21" spans="2:17" x14ac:dyDescent="0.25">
      <c r="B21" s="83"/>
      <c r="C21" s="81"/>
      <c r="D21" s="40">
        <v>17</v>
      </c>
      <c r="E21" s="41" t="s">
        <v>28</v>
      </c>
      <c r="F21" s="41"/>
      <c r="G21" s="41"/>
      <c r="H21" s="41"/>
      <c r="I21" s="3">
        <v>15</v>
      </c>
      <c r="J21" s="10">
        <f>I21*(RRHH!$E$6*RRHH!$H$6)</f>
        <v>97440</v>
      </c>
      <c r="K21" s="42">
        <v>44238</v>
      </c>
      <c r="L21" s="42">
        <v>44256</v>
      </c>
      <c r="M21" s="3">
        <v>15</v>
      </c>
      <c r="N21" s="82" t="str">
        <f>RRHH!B6</f>
        <v>Gerente Tecnología</v>
      </c>
      <c r="O21" s="84"/>
      <c r="Q21">
        <f t="shared" si="0"/>
        <v>19</v>
      </c>
    </row>
    <row r="22" spans="2:17" x14ac:dyDescent="0.25">
      <c r="B22" s="83"/>
      <c r="C22" s="81"/>
      <c r="D22" s="40">
        <v>18</v>
      </c>
      <c r="E22" s="41" t="s">
        <v>35</v>
      </c>
      <c r="F22" s="41"/>
      <c r="G22" s="41"/>
      <c r="H22" s="41"/>
      <c r="I22" s="3">
        <v>9</v>
      </c>
      <c r="J22" s="10">
        <f>I22*(RRHH!$E$7*RRHH!$H$6)</f>
        <v>45000</v>
      </c>
      <c r="K22" s="42">
        <v>44263</v>
      </c>
      <c r="L22" s="42">
        <v>44273</v>
      </c>
      <c r="M22" s="3">
        <v>16</v>
      </c>
      <c r="N22" s="82" t="str">
        <f>RRHH!B7</f>
        <v>Desarrollador ssr</v>
      </c>
      <c r="O22" s="84"/>
      <c r="Q22">
        <f t="shared" si="0"/>
        <v>11</v>
      </c>
    </row>
    <row r="23" spans="2:17" x14ac:dyDescent="0.25">
      <c r="B23" s="83"/>
      <c r="C23" s="81"/>
      <c r="D23" s="40">
        <v>19</v>
      </c>
      <c r="E23" s="41" t="s">
        <v>34</v>
      </c>
      <c r="F23" s="41"/>
      <c r="G23" s="41"/>
      <c r="H23" s="41"/>
      <c r="I23" s="3">
        <v>14</v>
      </c>
      <c r="J23" s="10">
        <f>I23*(RRHH!$E$7*RRHH!$H$6)</f>
        <v>70000</v>
      </c>
      <c r="K23" s="42">
        <v>44256</v>
      </c>
      <c r="L23" s="42">
        <v>44273</v>
      </c>
      <c r="M23" s="3">
        <v>17</v>
      </c>
      <c r="N23" s="82" t="str">
        <f>RRHH!B7</f>
        <v>Desarrollador ssr</v>
      </c>
      <c r="O23" s="84"/>
      <c r="Q23">
        <f t="shared" si="0"/>
        <v>18</v>
      </c>
    </row>
    <row r="24" spans="2:17" x14ac:dyDescent="0.25">
      <c r="B24" s="83"/>
      <c r="C24" s="81"/>
      <c r="D24" s="40">
        <v>20</v>
      </c>
      <c r="E24" s="41" t="s">
        <v>33</v>
      </c>
      <c r="F24" s="41"/>
      <c r="G24" s="41"/>
      <c r="H24" s="41"/>
      <c r="I24" s="3">
        <v>1</v>
      </c>
      <c r="J24" s="10">
        <f>I24*(RRHH!$E$6*RRHH!$H$6)</f>
        <v>6496</v>
      </c>
      <c r="K24" s="42">
        <v>44274</v>
      </c>
      <c r="L24" s="42">
        <v>44274</v>
      </c>
      <c r="M24" s="3">
        <v>18</v>
      </c>
      <c r="N24" s="82" t="str">
        <f>RRHH!B6</f>
        <v>Gerente Tecnología</v>
      </c>
      <c r="O24" s="84"/>
      <c r="Q24">
        <f t="shared" si="0"/>
        <v>1</v>
      </c>
    </row>
    <row r="25" spans="2:17" ht="16.5" thickBot="1" x14ac:dyDescent="0.3">
      <c r="B25" s="85"/>
      <c r="C25" s="86"/>
      <c r="D25" s="103" t="s">
        <v>43</v>
      </c>
      <c r="E25" s="104"/>
      <c r="F25" s="104"/>
      <c r="G25" s="104"/>
      <c r="H25" s="105"/>
      <c r="I25" s="87">
        <f>SUM(I19:I24)</f>
        <v>74</v>
      </c>
      <c r="J25" s="147">
        <f>SUM(J19:J24)</f>
        <v>393936</v>
      </c>
      <c r="K25" s="142">
        <v>44217</v>
      </c>
      <c r="L25" s="142">
        <v>44274</v>
      </c>
      <c r="M25" s="98"/>
      <c r="N25" s="99"/>
      <c r="O25" s="100"/>
      <c r="Q25">
        <f t="shared" si="0"/>
        <v>58</v>
      </c>
    </row>
    <row r="26" spans="2:17" x14ac:dyDescent="0.25">
      <c r="B26" s="74" t="s">
        <v>8</v>
      </c>
      <c r="C26" s="75"/>
      <c r="D26" s="76">
        <v>21</v>
      </c>
      <c r="E26" s="77" t="s">
        <v>36</v>
      </c>
      <c r="F26" s="77"/>
      <c r="G26" s="77"/>
      <c r="H26" s="77"/>
      <c r="I26" s="78">
        <v>2</v>
      </c>
      <c r="J26" s="79">
        <f>I26*(RRHH!$E$6*RRHH!$H$6)</f>
        <v>12992</v>
      </c>
      <c r="K26" s="80">
        <v>44277</v>
      </c>
      <c r="L26" s="80">
        <v>44279</v>
      </c>
      <c r="M26" s="78">
        <v>20</v>
      </c>
      <c r="N26" s="15" t="str">
        <f>RRHH!B6</f>
        <v>Gerente Tecnología</v>
      </c>
      <c r="O26" s="16"/>
      <c r="Q26">
        <f t="shared" si="0"/>
        <v>3</v>
      </c>
    </row>
    <row r="27" spans="2:17" x14ac:dyDescent="0.25">
      <c r="B27" s="73"/>
      <c r="C27" s="72"/>
      <c r="D27" s="40">
        <v>22</v>
      </c>
      <c r="E27" s="41" t="s">
        <v>37</v>
      </c>
      <c r="F27" s="41"/>
      <c r="G27" s="41"/>
      <c r="H27" s="41"/>
      <c r="I27" s="3">
        <v>1</v>
      </c>
      <c r="J27" s="10">
        <f>I27*(RRHH!$E$6*RRHH!$H$6)</f>
        <v>6496</v>
      </c>
      <c r="K27" s="42">
        <v>44280</v>
      </c>
      <c r="L27" s="42">
        <v>44280</v>
      </c>
      <c r="M27" s="3">
        <v>21</v>
      </c>
      <c r="N27" s="13"/>
      <c r="O27" s="14"/>
      <c r="Q27">
        <f t="shared" si="0"/>
        <v>1</v>
      </c>
    </row>
    <row r="28" spans="2:17" x14ac:dyDescent="0.25">
      <c r="B28" s="73"/>
      <c r="C28" s="72"/>
      <c r="D28" s="40">
        <v>23</v>
      </c>
      <c r="E28" s="41" t="s">
        <v>38</v>
      </c>
      <c r="F28" s="41"/>
      <c r="G28" s="41"/>
      <c r="H28" s="41"/>
      <c r="I28" s="3">
        <v>3</v>
      </c>
      <c r="J28" s="10">
        <f>I28*(RRHH!$E$6*RRHH!$H$6)</f>
        <v>19488</v>
      </c>
      <c r="K28" s="42">
        <v>44281</v>
      </c>
      <c r="L28" s="42">
        <v>44288</v>
      </c>
      <c r="M28" s="3">
        <v>22</v>
      </c>
      <c r="N28" s="13"/>
      <c r="O28" s="14"/>
      <c r="Q28">
        <f t="shared" si="0"/>
        <v>8</v>
      </c>
    </row>
    <row r="29" spans="2:17" x14ac:dyDescent="0.25">
      <c r="B29" s="73"/>
      <c r="C29" s="72"/>
      <c r="D29" s="40">
        <v>24</v>
      </c>
      <c r="E29" s="41" t="s">
        <v>9</v>
      </c>
      <c r="F29" s="41"/>
      <c r="G29" s="41"/>
      <c r="H29" s="41"/>
      <c r="I29" s="3">
        <v>1</v>
      </c>
      <c r="J29" s="10">
        <f>I29*(RRHH!$E$6*RRHH!$H$6)</f>
        <v>6496</v>
      </c>
      <c r="K29" s="42">
        <v>44289</v>
      </c>
      <c r="L29" s="42">
        <v>44289</v>
      </c>
      <c r="M29" s="3">
        <v>23</v>
      </c>
      <c r="N29" s="101"/>
      <c r="O29" s="102"/>
      <c r="Q29">
        <f t="shared" si="0"/>
        <v>1</v>
      </c>
    </row>
    <row r="30" spans="2:17" ht="16.5" thickBot="1" x14ac:dyDescent="0.3">
      <c r="B30" s="88"/>
      <c r="C30" s="89"/>
      <c r="D30" s="106" t="s">
        <v>43</v>
      </c>
      <c r="E30" s="107"/>
      <c r="F30" s="107"/>
      <c r="G30" s="107"/>
      <c r="H30" s="108"/>
      <c r="I30" s="90">
        <f>SUM(I26:I29)</f>
        <v>7</v>
      </c>
      <c r="J30" s="146">
        <f>SUM(J26:J29)</f>
        <v>45472</v>
      </c>
      <c r="K30" s="143">
        <v>44277</v>
      </c>
      <c r="L30" s="143">
        <v>44289</v>
      </c>
      <c r="M30" s="109"/>
      <c r="N30" s="110"/>
      <c r="O30" s="111"/>
      <c r="Q30">
        <f t="shared" si="0"/>
        <v>13</v>
      </c>
    </row>
    <row r="31" spans="2:17" ht="15.75" customHeight="1" x14ac:dyDescent="0.25">
      <c r="B31" s="93" t="s">
        <v>25</v>
      </c>
      <c r="C31" s="94"/>
      <c r="D31" s="44">
        <v>25</v>
      </c>
      <c r="E31" s="45" t="s">
        <v>39</v>
      </c>
      <c r="F31" s="45"/>
      <c r="G31" s="45"/>
      <c r="H31" s="45"/>
      <c r="I31" s="2">
        <v>1</v>
      </c>
      <c r="J31" s="46">
        <f>I31*(RRHH!$E$6*RRHH!$H$6)+RRHH!E8</f>
        <v>16496</v>
      </c>
      <c r="K31" s="47">
        <v>44290</v>
      </c>
      <c r="L31" s="47">
        <v>44290</v>
      </c>
      <c r="M31" s="2">
        <v>24</v>
      </c>
      <c r="N31" s="15" t="str">
        <f>RRHH!B6</f>
        <v>Gerente Tecnología</v>
      </c>
      <c r="O31" s="16"/>
      <c r="Q31">
        <f t="shared" si="0"/>
        <v>1</v>
      </c>
    </row>
    <row r="32" spans="2:17" ht="15.75" customHeight="1" x14ac:dyDescent="0.25">
      <c r="B32" s="95"/>
      <c r="C32" s="92"/>
      <c r="D32" s="40">
        <v>26</v>
      </c>
      <c r="E32" s="41" t="s">
        <v>40</v>
      </c>
      <c r="F32" s="41"/>
      <c r="G32" s="41"/>
      <c r="H32" s="41"/>
      <c r="I32" s="3">
        <v>1</v>
      </c>
      <c r="J32" s="10">
        <f>I32*(RRHH!$E$6*RRHH!$H$6)</f>
        <v>6496</v>
      </c>
      <c r="K32" s="42">
        <v>44291</v>
      </c>
      <c r="L32" s="42">
        <v>44291</v>
      </c>
      <c r="M32" s="3">
        <v>25</v>
      </c>
      <c r="N32" s="101"/>
      <c r="O32" s="102"/>
      <c r="Q32">
        <f t="shared" si="0"/>
        <v>1</v>
      </c>
    </row>
    <row r="33" spans="2:17" ht="16.5" thickBot="1" x14ac:dyDescent="0.3">
      <c r="B33" s="96"/>
      <c r="C33" s="97"/>
      <c r="D33" s="112" t="s">
        <v>43</v>
      </c>
      <c r="E33" s="113"/>
      <c r="F33" s="113"/>
      <c r="G33" s="113"/>
      <c r="H33" s="114"/>
      <c r="I33" s="115">
        <f>SUM(I31:I32)</f>
        <v>2</v>
      </c>
      <c r="J33" s="145">
        <f>SUM(J31:J32)</f>
        <v>22992</v>
      </c>
      <c r="K33" s="144">
        <v>44290</v>
      </c>
      <c r="L33" s="144">
        <v>44291</v>
      </c>
      <c r="M33" s="116"/>
      <c r="N33" s="117"/>
      <c r="O33" s="118"/>
      <c r="Q33">
        <f t="shared" si="0"/>
        <v>2</v>
      </c>
    </row>
    <row r="34" spans="2:17" ht="16.5" thickBot="1" x14ac:dyDescent="0.3">
      <c r="J34" s="91">
        <f>J9+J16+J18+J25+J30+J33</f>
        <v>585824</v>
      </c>
    </row>
    <row r="35" spans="2:17" x14ac:dyDescent="0.25">
      <c r="K35" s="11"/>
      <c r="L35" s="11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  <row r="71" spans="9:9" x14ac:dyDescent="0.25">
      <c r="I71" s="12"/>
    </row>
    <row r="72" spans="9:9" x14ac:dyDescent="0.25">
      <c r="I72" s="12"/>
    </row>
    <row r="73" spans="9:9" x14ac:dyDescent="0.25">
      <c r="I73" s="12"/>
    </row>
    <row r="74" spans="9:9" x14ac:dyDescent="0.25">
      <c r="I74" s="12"/>
    </row>
    <row r="75" spans="9:9" x14ac:dyDescent="0.25">
      <c r="I75" s="12"/>
    </row>
    <row r="76" spans="9:9" x14ac:dyDescent="0.25">
      <c r="I76" s="12"/>
    </row>
    <row r="77" spans="9:9" x14ac:dyDescent="0.25">
      <c r="I77" s="12"/>
    </row>
    <row r="78" spans="9:9" x14ac:dyDescent="0.25">
      <c r="I78" s="12"/>
    </row>
    <row r="79" spans="9:9" x14ac:dyDescent="0.25">
      <c r="I79" s="12"/>
    </row>
    <row r="80" spans="9:9" x14ac:dyDescent="0.25">
      <c r="I80" s="12"/>
    </row>
    <row r="81" spans="9:9" x14ac:dyDescent="0.25">
      <c r="I81" s="12"/>
    </row>
    <row r="82" spans="9:9" x14ac:dyDescent="0.25">
      <c r="I82" s="12"/>
    </row>
    <row r="83" spans="9:9" x14ac:dyDescent="0.25">
      <c r="I83" s="12"/>
    </row>
    <row r="84" spans="9:9" x14ac:dyDescent="0.25">
      <c r="I84" s="12"/>
    </row>
  </sheetData>
  <mergeCells count="56">
    <mergeCell ref="D18:H18"/>
    <mergeCell ref="M33:O33"/>
    <mergeCell ref="N17:O17"/>
    <mergeCell ref="N18:O18"/>
    <mergeCell ref="N31:O32"/>
    <mergeCell ref="N24:O24"/>
    <mergeCell ref="E29:H29"/>
    <mergeCell ref="E32:H32"/>
    <mergeCell ref="M25:O25"/>
    <mergeCell ref="N26:O29"/>
    <mergeCell ref="M30:O30"/>
    <mergeCell ref="D30:H30"/>
    <mergeCell ref="D25:H25"/>
    <mergeCell ref="B31:C33"/>
    <mergeCell ref="B17:C18"/>
    <mergeCell ref="N4:O8"/>
    <mergeCell ref="N22:O22"/>
    <mergeCell ref="N23:O23"/>
    <mergeCell ref="N19:O19"/>
    <mergeCell ref="N20:O20"/>
    <mergeCell ref="N21:O21"/>
    <mergeCell ref="M9:O9"/>
    <mergeCell ref="M16:O16"/>
    <mergeCell ref="N10:O15"/>
    <mergeCell ref="N3:O3"/>
    <mergeCell ref="E31:H31"/>
    <mergeCell ref="E17:H17"/>
    <mergeCell ref="E10:H10"/>
    <mergeCell ref="E11:H11"/>
    <mergeCell ref="E12:H12"/>
    <mergeCell ref="E13:H13"/>
    <mergeCell ref="E14:H14"/>
    <mergeCell ref="E19:H19"/>
    <mergeCell ref="E20:H20"/>
    <mergeCell ref="E28:H28"/>
    <mergeCell ref="E23:H23"/>
    <mergeCell ref="E26:H26"/>
    <mergeCell ref="E27:H27"/>
    <mergeCell ref="E24:H24"/>
    <mergeCell ref="D33:H33"/>
    <mergeCell ref="E21:H21"/>
    <mergeCell ref="E22:H22"/>
    <mergeCell ref="B19:C25"/>
    <mergeCell ref="B26:C30"/>
    <mergeCell ref="E7:H7"/>
    <mergeCell ref="E8:H8"/>
    <mergeCell ref="B3:C3"/>
    <mergeCell ref="E4:H4"/>
    <mergeCell ref="E5:H5"/>
    <mergeCell ref="E6:H6"/>
    <mergeCell ref="E3:H3"/>
    <mergeCell ref="B10:C16"/>
    <mergeCell ref="B4:C9"/>
    <mergeCell ref="D9:H9"/>
    <mergeCell ref="E15:H15"/>
    <mergeCell ref="D16:H16"/>
  </mergeCells>
  <pageMargins left="0.7" right="0.7" top="0.75" bottom="0.75" header="0.3" footer="0.3"/>
  <pageSetup paperSize="9" orientation="portrait" r:id="rId1"/>
  <ignoredErrors>
    <ignoredError sqref="N20:N22 J21 J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"/>
  <sheetViews>
    <sheetView showGridLines="0" workbookViewId="0">
      <pane ySplit="1" topLeftCell="A2" activePane="bottomLeft" state="frozen"/>
      <selection pane="bottomLeft" activeCell="E6" sqref="E6"/>
    </sheetView>
  </sheetViews>
  <sheetFormatPr baseColWidth="10" defaultRowHeight="15.75" x14ac:dyDescent="0.25"/>
  <cols>
    <col min="5" max="5" width="13.875" customWidth="1"/>
    <col min="6" max="6" width="5.875" customWidth="1"/>
  </cols>
  <sheetData>
    <row r="2" spans="2:9" ht="16.5" thickBot="1" x14ac:dyDescent="0.3"/>
    <row r="3" spans="2:9" ht="15.75" customHeight="1" x14ac:dyDescent="0.25">
      <c r="B3" s="25" t="s">
        <v>17</v>
      </c>
      <c r="C3" s="26"/>
      <c r="D3" s="26"/>
      <c r="E3" s="26"/>
      <c r="F3" s="27"/>
    </row>
    <row r="4" spans="2:9" ht="15.75" customHeight="1" thickBot="1" x14ac:dyDescent="0.3">
      <c r="B4" s="28"/>
      <c r="C4" s="29"/>
      <c r="D4" s="29"/>
      <c r="E4" s="29"/>
      <c r="F4" s="30"/>
    </row>
    <row r="5" spans="2:9" ht="16.5" thickBot="1" x14ac:dyDescent="0.3">
      <c r="B5" s="31" t="s">
        <v>13</v>
      </c>
      <c r="C5" s="32"/>
      <c r="D5" s="33" t="s">
        <v>14</v>
      </c>
      <c r="E5" s="34" t="s">
        <v>3</v>
      </c>
      <c r="F5" s="35"/>
      <c r="H5" s="17" t="s">
        <v>21</v>
      </c>
      <c r="I5" s="17"/>
    </row>
    <row r="6" spans="2:9" ht="16.5" thickBot="1" x14ac:dyDescent="0.3">
      <c r="B6" s="19" t="s">
        <v>23</v>
      </c>
      <c r="C6" s="20"/>
      <c r="D6" s="2" t="s">
        <v>17</v>
      </c>
      <c r="E6" s="7">
        <v>812</v>
      </c>
      <c r="F6" s="4" t="s">
        <v>19</v>
      </c>
      <c r="H6" s="18">
        <v>8</v>
      </c>
      <c r="I6" s="18"/>
    </row>
    <row r="7" spans="2:9" x14ac:dyDescent="0.25">
      <c r="B7" s="21" t="s">
        <v>15</v>
      </c>
      <c r="C7" s="22"/>
      <c r="D7" s="3" t="s">
        <v>17</v>
      </c>
      <c r="E7" s="8">
        <v>625</v>
      </c>
      <c r="F7" s="5" t="s">
        <v>19</v>
      </c>
    </row>
    <row r="8" spans="2:9" ht="16.5" thickBot="1" x14ac:dyDescent="0.3">
      <c r="B8" s="23" t="s">
        <v>16</v>
      </c>
      <c r="C8" s="24"/>
      <c r="D8" s="1" t="s">
        <v>18</v>
      </c>
      <c r="E8" s="9">
        <v>10000</v>
      </c>
      <c r="F8" s="6" t="s">
        <v>20</v>
      </c>
    </row>
  </sheetData>
  <mergeCells count="8">
    <mergeCell ref="H5:I5"/>
    <mergeCell ref="H6:I6"/>
    <mergeCell ref="B8:C8"/>
    <mergeCell ref="E5:F5"/>
    <mergeCell ref="B3:F4"/>
    <mergeCell ref="B5:C5"/>
    <mergeCell ref="B6:C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</vt:lpstr>
      <vt:lpstr>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Piombi</cp:lastModifiedBy>
  <dcterms:created xsi:type="dcterms:W3CDTF">2020-11-06T21:33:33Z</dcterms:created>
  <dcterms:modified xsi:type="dcterms:W3CDTF">2020-11-12T18:14:38Z</dcterms:modified>
</cp:coreProperties>
</file>