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5" i="1" l="1"/>
  <c r="Q35" i="1"/>
  <c r="N35" i="1"/>
  <c r="O34" i="1"/>
  <c r="P34" i="1"/>
  <c r="N34" i="1"/>
  <c r="A38" i="1" l="1"/>
  <c r="G33" i="1"/>
  <c r="J27" i="1"/>
  <c r="C2" i="1"/>
  <c r="H2" i="1"/>
  <c r="M2" i="1" s="1"/>
  <c r="I2" i="1" s="1"/>
  <c r="H3" i="1"/>
  <c r="M3" i="1" s="1"/>
  <c r="H4" i="1"/>
  <c r="M4" i="1" s="1"/>
  <c r="H5" i="1"/>
  <c r="M5" i="1" s="1"/>
  <c r="H6" i="1"/>
  <c r="M6" i="1" s="1"/>
  <c r="H7" i="1"/>
  <c r="M7" i="1" s="1"/>
  <c r="H8" i="1"/>
  <c r="M8" i="1" s="1"/>
  <c r="H9" i="1"/>
  <c r="M9" i="1" s="1"/>
  <c r="H10" i="1"/>
  <c r="M10" i="1" s="1"/>
  <c r="H11" i="1"/>
  <c r="M11" i="1" s="1"/>
  <c r="H12" i="1"/>
  <c r="M12" i="1" s="1"/>
  <c r="H13" i="1"/>
  <c r="M13" i="1" s="1"/>
  <c r="H14" i="1"/>
  <c r="M14" i="1" s="1"/>
  <c r="H15" i="1"/>
  <c r="M15" i="1" s="1"/>
  <c r="H16" i="1"/>
  <c r="M16" i="1" s="1"/>
  <c r="H17" i="1"/>
  <c r="M17" i="1" s="1"/>
  <c r="H18" i="1"/>
  <c r="M18" i="1" s="1"/>
  <c r="H19" i="1"/>
  <c r="M19" i="1" s="1"/>
  <c r="H20" i="1"/>
  <c r="M20" i="1" s="1"/>
  <c r="L4" i="1"/>
  <c r="L5" i="1"/>
  <c r="L6" i="1"/>
  <c r="L7" i="1"/>
  <c r="L8" i="1"/>
  <c r="L9" i="1"/>
  <c r="L10" i="1"/>
  <c r="L11" i="1"/>
  <c r="L13" i="1"/>
  <c r="L14" i="1"/>
  <c r="L15" i="1"/>
  <c r="L16" i="1"/>
  <c r="L17" i="1"/>
  <c r="L18" i="1"/>
  <c r="L19" i="1"/>
  <c r="L20" i="1"/>
  <c r="E3" i="1"/>
  <c r="L3" i="1" s="1"/>
  <c r="E2" i="1"/>
  <c r="L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I20" i="1" l="1"/>
  <c r="I13" i="1"/>
  <c r="I5" i="1"/>
  <c r="I18" i="1"/>
  <c r="J18" i="1" s="1"/>
  <c r="I14" i="1"/>
  <c r="I10" i="1"/>
  <c r="I6" i="1"/>
  <c r="J6" i="1" s="1"/>
  <c r="I17" i="1"/>
  <c r="J17" i="1" s="1"/>
  <c r="I9" i="1"/>
  <c r="I16" i="1"/>
  <c r="J16" i="1" s="1"/>
  <c r="I8" i="1"/>
  <c r="J8" i="1"/>
  <c r="I12" i="1"/>
  <c r="I4" i="1"/>
  <c r="J4" i="1" s="1"/>
  <c r="J20" i="1"/>
  <c r="J14" i="1"/>
  <c r="J2" i="1"/>
  <c r="J12" i="1"/>
  <c r="J10" i="1"/>
  <c r="J13" i="1"/>
  <c r="J9" i="1"/>
  <c r="J5" i="1"/>
  <c r="I19" i="1"/>
  <c r="I15" i="1"/>
  <c r="J15" i="1" s="1"/>
  <c r="I11" i="1"/>
  <c r="I7" i="1"/>
  <c r="J7" i="1" s="1"/>
  <c r="I3" i="1"/>
  <c r="J19" i="1"/>
  <c r="J11" i="1"/>
  <c r="J3" i="1"/>
</calcChain>
</file>

<file path=xl/sharedStrings.xml><?xml version="1.0" encoding="utf-8"?>
<sst xmlns="http://schemas.openxmlformats.org/spreadsheetml/2006/main" count="42" uniqueCount="33">
  <si>
    <t>x, мм</t>
  </si>
  <si>
    <t>I, А</t>
  </si>
  <si>
    <r>
      <t>U</t>
    </r>
    <r>
      <rPr>
        <b/>
        <vertAlign val="subscript"/>
        <sz val="14"/>
        <color theme="1"/>
        <rFont val="Calibri"/>
        <family val="2"/>
        <charset val="204"/>
        <scheme val="minor"/>
      </rPr>
      <t>R</t>
    </r>
    <r>
      <rPr>
        <b/>
        <sz val="14"/>
        <color theme="1"/>
        <rFont val="Calibri"/>
        <family val="2"/>
        <charset val="204"/>
        <scheme val="minor"/>
      </rPr>
      <t>, В</t>
    </r>
  </si>
  <si>
    <r>
      <t>U</t>
    </r>
    <r>
      <rPr>
        <b/>
        <vertAlign val="subscript"/>
        <sz val="14"/>
        <color theme="1"/>
        <rFont val="Calibri"/>
        <family val="2"/>
        <charset val="204"/>
        <scheme val="minor"/>
      </rPr>
      <t>L</t>
    </r>
    <r>
      <rPr>
        <b/>
        <sz val="14"/>
        <color theme="1"/>
        <rFont val="Calibri"/>
        <family val="2"/>
        <charset val="204"/>
        <scheme val="minor"/>
      </rPr>
      <t>, В</t>
    </r>
  </si>
  <si>
    <r>
      <t>U</t>
    </r>
    <r>
      <rPr>
        <b/>
        <vertAlign val="subscript"/>
        <sz val="14"/>
        <color theme="1"/>
        <rFont val="Calibri"/>
        <family val="2"/>
        <charset val="204"/>
        <scheme val="minor"/>
      </rPr>
      <t>R+L</t>
    </r>
    <r>
      <rPr>
        <b/>
        <sz val="14"/>
        <color theme="1"/>
        <rFont val="Calibri"/>
        <family val="2"/>
        <charset val="204"/>
        <scheme val="minor"/>
      </rPr>
      <t>, В</t>
    </r>
  </si>
  <si>
    <r>
      <t>P</t>
    </r>
    <r>
      <rPr>
        <b/>
        <vertAlign val="subscript"/>
        <sz val="14"/>
        <color theme="1"/>
        <rFont val="Calibri"/>
        <family val="2"/>
        <charset val="204"/>
        <scheme val="minor"/>
      </rPr>
      <t>L</t>
    </r>
    <r>
      <rPr>
        <b/>
        <sz val="14"/>
        <color theme="1"/>
        <rFont val="Calibri"/>
        <family val="2"/>
        <charset val="204"/>
        <scheme val="minor"/>
      </rPr>
      <t xml:space="preserve">, Вт </t>
    </r>
  </si>
  <si>
    <t>L, мГн</t>
  </si>
  <si>
    <r>
      <t>r</t>
    </r>
    <r>
      <rPr>
        <b/>
        <vertAlign val="subscript"/>
        <sz val="14"/>
        <color theme="1"/>
        <rFont val="Calibri"/>
        <family val="2"/>
        <charset val="204"/>
        <scheme val="minor"/>
      </rPr>
      <t>L</t>
    </r>
    <r>
      <rPr>
        <b/>
        <sz val="14"/>
        <color theme="1"/>
        <rFont val="Calibri"/>
        <family val="2"/>
        <charset val="204"/>
        <scheme val="minor"/>
      </rPr>
      <t>, Ом</t>
    </r>
  </si>
  <si>
    <t>20 (среднее положение)</t>
  </si>
  <si>
    <t xml:space="preserve"> </t>
  </si>
  <si>
    <r>
      <t>P</t>
    </r>
    <r>
      <rPr>
        <b/>
        <vertAlign val="subscript"/>
        <sz val="14"/>
        <color theme="1"/>
        <rFont val="Calibri"/>
        <family val="2"/>
        <charset val="204"/>
        <scheme val="minor"/>
      </rPr>
      <t>L</t>
    </r>
    <r>
      <rPr>
        <b/>
        <sz val="14"/>
        <color theme="1"/>
        <rFont val="Calibri"/>
        <family val="2"/>
        <charset val="204"/>
        <scheme val="minor"/>
      </rPr>
      <t>, дел</t>
    </r>
  </si>
  <si>
    <t>I, дел</t>
  </si>
  <si>
    <t>Угол, градусы</t>
  </si>
  <si>
    <r>
      <t>U</t>
    </r>
    <r>
      <rPr>
        <b/>
        <vertAlign val="subscript"/>
        <sz val="12"/>
        <color theme="1"/>
        <rFont val="Calibri"/>
        <family val="2"/>
        <charset val="204"/>
        <scheme val="minor"/>
      </rPr>
      <t>L акт</t>
    </r>
    <r>
      <rPr>
        <b/>
        <sz val="12"/>
        <color theme="1"/>
        <rFont val="Calibri"/>
        <family val="2"/>
        <charset val="204"/>
        <scheme val="minor"/>
      </rPr>
      <t>, В</t>
    </r>
  </si>
  <si>
    <r>
      <t>U</t>
    </r>
    <r>
      <rPr>
        <b/>
        <vertAlign val="subscript"/>
        <sz val="12"/>
        <color theme="1"/>
        <rFont val="Calibri"/>
        <family val="2"/>
        <charset val="204"/>
        <scheme val="minor"/>
      </rPr>
      <t>L реакт</t>
    </r>
    <r>
      <rPr>
        <b/>
        <sz val="12"/>
        <color theme="1"/>
        <rFont val="Calibri"/>
        <family val="2"/>
        <charset val="204"/>
        <scheme val="minor"/>
      </rPr>
      <t>, В</t>
    </r>
  </si>
  <si>
    <r>
      <t>r</t>
    </r>
    <r>
      <rPr>
        <b/>
        <vertAlign val="subscript"/>
        <sz val="12"/>
        <color theme="1"/>
        <rFont val="Calibri"/>
        <family val="2"/>
        <charset val="204"/>
        <scheme val="minor"/>
      </rPr>
      <t>L</t>
    </r>
    <r>
      <rPr>
        <b/>
        <sz val="12"/>
        <color theme="1"/>
        <rFont val="Calibri"/>
        <family val="2"/>
        <charset val="204"/>
        <scheme val="minor"/>
      </rPr>
      <t>, Ом</t>
    </r>
  </si>
  <si>
    <r>
      <t>Определение U</t>
    </r>
    <r>
      <rPr>
        <vertAlign val="subscript"/>
        <sz val="14"/>
        <rFont val="Calibri"/>
        <family val="2"/>
        <charset val="204"/>
        <scheme val="minor"/>
      </rPr>
      <t>L акт,</t>
    </r>
    <r>
      <rPr>
        <sz val="14"/>
        <rFont val="Calibri"/>
        <family val="2"/>
        <charset val="204"/>
        <scheme val="minor"/>
      </rPr>
      <t xml:space="preserve"> U</t>
    </r>
    <r>
      <rPr>
        <vertAlign val="subscript"/>
        <sz val="14"/>
        <rFont val="Calibri"/>
        <family val="2"/>
        <charset val="204"/>
        <scheme val="minor"/>
      </rPr>
      <t>L реакт</t>
    </r>
    <r>
      <rPr>
        <sz val="14"/>
        <rFont val="Calibri"/>
        <family val="2"/>
        <charset val="204"/>
        <scheme val="minor"/>
      </rPr>
      <t>, L, r</t>
    </r>
    <r>
      <rPr>
        <vertAlign val="subscript"/>
        <sz val="14"/>
        <rFont val="Calibri"/>
        <family val="2"/>
        <charset val="204"/>
        <scheme val="minor"/>
      </rPr>
      <t>L</t>
    </r>
    <r>
      <rPr>
        <sz val="14"/>
        <rFont val="Calibri"/>
        <family val="2"/>
        <charset val="204"/>
        <scheme val="minor"/>
      </rPr>
      <t xml:space="preserve"> по векторной диаграмме для среднего положения сердечника</t>
    </r>
  </si>
  <si>
    <t>cosθ, диаграмма</t>
  </si>
  <si>
    <t>cosθ, формула (5)</t>
  </si>
  <si>
    <r>
      <t>ε</t>
    </r>
    <r>
      <rPr>
        <b/>
        <vertAlign val="subscript"/>
        <sz val="12"/>
        <color theme="1"/>
        <rFont val="Calibri"/>
        <family val="2"/>
        <charset val="204"/>
        <scheme val="minor"/>
      </rPr>
      <t>cosθ</t>
    </r>
    <r>
      <rPr>
        <b/>
        <sz val="12"/>
        <color theme="1"/>
        <rFont val="Calibri"/>
        <family val="2"/>
        <charset val="204"/>
        <scheme val="minor"/>
      </rPr>
      <t>, %</t>
    </r>
  </si>
  <si>
    <r>
      <t>Расчёт P</t>
    </r>
    <r>
      <rPr>
        <vertAlign val="subscript"/>
        <sz val="14"/>
        <rFont val="Calibri"/>
        <family val="2"/>
        <charset val="204"/>
        <scheme val="minor"/>
      </rPr>
      <t>L</t>
    </r>
    <r>
      <rPr>
        <sz val="14"/>
        <rFont val="Calibri"/>
        <family val="2"/>
        <charset val="204"/>
        <scheme val="minor"/>
      </rPr>
      <t>, R</t>
    </r>
    <r>
      <rPr>
        <vertAlign val="subscript"/>
        <sz val="14"/>
        <rFont val="Calibri"/>
        <family val="2"/>
        <charset val="204"/>
        <scheme val="minor"/>
      </rPr>
      <t>1</t>
    </r>
    <r>
      <rPr>
        <sz val="14"/>
        <rFont val="Calibri"/>
        <family val="2"/>
        <charset val="204"/>
        <scheme val="minor"/>
      </rPr>
      <t xml:space="preserve"> методом трёх вольтметров</t>
    </r>
  </si>
  <si>
    <r>
      <t>R</t>
    </r>
    <r>
      <rPr>
        <b/>
        <vertAlign val="subscript"/>
        <sz val="12"/>
        <color theme="1"/>
        <rFont val="Calibri"/>
        <family val="2"/>
        <charset val="204"/>
        <scheme val="minor"/>
      </rPr>
      <t>1</t>
    </r>
    <r>
      <rPr>
        <b/>
        <sz val="12"/>
        <color theme="1"/>
        <rFont val="Calibri"/>
        <family val="2"/>
        <charset val="204"/>
        <scheme val="minor"/>
      </rPr>
      <t>, Ом</t>
    </r>
  </si>
  <si>
    <r>
      <t>P</t>
    </r>
    <r>
      <rPr>
        <b/>
        <vertAlign val="subscript"/>
        <sz val="12"/>
        <color theme="1"/>
        <rFont val="Calibri"/>
        <family val="2"/>
        <charset val="204"/>
        <scheme val="minor"/>
      </rPr>
      <t xml:space="preserve">L </t>
    </r>
    <r>
      <rPr>
        <b/>
        <sz val="12"/>
        <color theme="1"/>
        <rFont val="Calibri"/>
        <family val="2"/>
        <charset val="204"/>
        <scheme val="minor"/>
      </rPr>
      <t xml:space="preserve">расчётное, Вт </t>
    </r>
  </si>
  <si>
    <r>
      <t>P</t>
    </r>
    <r>
      <rPr>
        <b/>
        <vertAlign val="subscript"/>
        <sz val="12"/>
        <color theme="1"/>
        <rFont val="Calibri"/>
        <family val="2"/>
        <charset val="204"/>
        <scheme val="minor"/>
      </rPr>
      <t xml:space="preserve">L </t>
    </r>
    <r>
      <rPr>
        <b/>
        <sz val="12"/>
        <color theme="1"/>
        <rFont val="Calibri"/>
        <family val="2"/>
        <charset val="204"/>
        <scheme val="minor"/>
      </rPr>
      <t xml:space="preserve">экспериментальное, Вт </t>
    </r>
  </si>
  <si>
    <r>
      <t>ε</t>
    </r>
    <r>
      <rPr>
        <b/>
        <vertAlign val="subscript"/>
        <sz val="12"/>
        <color theme="1"/>
        <rFont val="Calibri"/>
        <family val="2"/>
        <charset val="204"/>
        <scheme val="minor"/>
      </rPr>
      <t>PL</t>
    </r>
    <r>
      <rPr>
        <b/>
        <sz val="12"/>
        <color theme="1"/>
        <rFont val="Calibri"/>
        <family val="2"/>
        <charset val="204"/>
        <scheme val="minor"/>
      </rPr>
      <t>, %</t>
    </r>
  </si>
  <si>
    <r>
      <t>Расчёт r</t>
    </r>
    <r>
      <rPr>
        <vertAlign val="subscript"/>
        <sz val="14"/>
        <rFont val="Calibri"/>
        <family val="2"/>
        <charset val="204"/>
        <scheme val="minor"/>
      </rPr>
      <t>L</t>
    </r>
    <r>
      <rPr>
        <sz val="14"/>
        <rFont val="Calibri"/>
        <family val="2"/>
        <charset val="204"/>
        <scheme val="minor"/>
      </rPr>
      <t xml:space="preserve"> через ток и напряжение на контуре</t>
    </r>
  </si>
  <si>
    <r>
      <t>Расчёт L и r</t>
    </r>
    <r>
      <rPr>
        <vertAlign val="subscript"/>
        <sz val="14"/>
        <rFont val="Calibri"/>
        <family val="2"/>
        <charset val="204"/>
        <scheme val="minor"/>
      </rPr>
      <t>L</t>
    </r>
    <r>
      <rPr>
        <sz val="14"/>
        <rFont val="Calibri"/>
        <family val="2"/>
        <charset val="204"/>
        <scheme val="minor"/>
      </rPr>
      <t xml:space="preserve"> через добротность</t>
    </r>
  </si>
  <si>
    <t>Q</t>
  </si>
  <si>
    <t>! Маленькая добротность</t>
  </si>
  <si>
    <r>
      <t>Сравнение L и r</t>
    </r>
    <r>
      <rPr>
        <vertAlign val="subscript"/>
        <sz val="14"/>
        <color theme="1"/>
        <rFont val="Calibri"/>
        <family val="2"/>
        <scheme val="minor"/>
      </rPr>
      <t>L</t>
    </r>
  </si>
  <si>
    <r>
      <t>ε</t>
    </r>
    <r>
      <rPr>
        <b/>
        <vertAlign val="subscript"/>
        <sz val="14"/>
        <color theme="1"/>
        <rFont val="Calibri"/>
        <family val="2"/>
        <charset val="204"/>
        <scheme val="minor"/>
      </rPr>
      <t>rL</t>
    </r>
    <r>
      <rPr>
        <b/>
        <sz val="14"/>
        <color theme="1"/>
        <rFont val="Calibri"/>
        <family val="2"/>
        <charset val="204"/>
        <scheme val="minor"/>
      </rPr>
      <t>, %</t>
    </r>
  </si>
  <si>
    <r>
      <t>ε</t>
    </r>
    <r>
      <rPr>
        <b/>
        <vertAlign val="subscript"/>
        <sz val="14"/>
        <color theme="1"/>
        <rFont val="Calibri"/>
        <family val="2"/>
        <charset val="204"/>
        <scheme val="minor"/>
      </rPr>
      <t>L</t>
    </r>
    <r>
      <rPr>
        <b/>
        <sz val="14"/>
        <color theme="1"/>
        <rFont val="Calibri"/>
        <family val="2"/>
        <charset val="204"/>
        <scheme val="minor"/>
      </rPr>
      <t>, %</t>
    </r>
  </si>
  <si>
    <t>Эксперимент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</si>
</sst>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vertAlign val="subscript"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vertAlign val="subscript"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vertAlign val="subscript"/>
      <sz val="14"/>
      <name val="Calibri"/>
      <family val="2"/>
      <charset val="204"/>
      <scheme val="minor"/>
    </font>
    <font>
      <vertAlign val="subscript"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1" xfId="0" applyFont="1" applyBorder="1"/>
    <xf numFmtId="0" fontId="0" fillId="0" borderId="1" xfId="0" applyBorder="1"/>
    <xf numFmtId="4" fontId="0" fillId="0" borderId="1" xfId="0" applyNumberFormat="1" applyBorder="1"/>
    <xf numFmtId="2" fontId="0" fillId="0" borderId="1" xfId="0" applyNumberFormat="1" applyBorder="1"/>
    <xf numFmtId="0" fontId="4" fillId="2" borderId="1" xfId="0" applyFont="1" applyFill="1" applyBorder="1"/>
    <xf numFmtId="0" fontId="2" fillId="2" borderId="1" xfId="0" applyFont="1" applyFill="1" applyBorder="1"/>
    <xf numFmtId="0" fontId="8" fillId="3" borderId="2" xfId="0" applyFont="1" applyFill="1" applyBorder="1"/>
    <xf numFmtId="0" fontId="7" fillId="3" borderId="2" xfId="0" applyFont="1" applyFill="1" applyBorder="1"/>
    <xf numFmtId="0" fontId="0" fillId="3" borderId="2" xfId="0" applyFill="1" applyBorder="1"/>
    <xf numFmtId="0" fontId="0" fillId="0" borderId="3" xfId="0" applyBorder="1"/>
    <xf numFmtId="0" fontId="2" fillId="2" borderId="4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0" fillId="0" borderId="3" xfId="0" applyFill="1" applyBorder="1"/>
    <xf numFmtId="0" fontId="0" fillId="4" borderId="0" xfId="0" applyFill="1" applyBorder="1"/>
    <xf numFmtId="0" fontId="2" fillId="2" borderId="3" xfId="0" applyFont="1" applyFill="1" applyBorder="1"/>
    <xf numFmtId="2" fontId="0" fillId="0" borderId="7" xfId="0" applyNumberFormat="1" applyBorder="1"/>
    <xf numFmtId="0" fontId="0" fillId="0" borderId="8" xfId="0" applyBorder="1"/>
    <xf numFmtId="0" fontId="0" fillId="2" borderId="6" xfId="0" applyFill="1" applyBorder="1"/>
    <xf numFmtId="2" fontId="0" fillId="0" borderId="0" xfId="0" applyNumberFormat="1"/>
    <xf numFmtId="0" fontId="1" fillId="0" borderId="0" xfId="0" applyFont="1"/>
    <xf numFmtId="0" fontId="6" fillId="3" borderId="2" xfId="0" applyFont="1" applyFill="1" applyBorder="1"/>
    <xf numFmtId="164" fontId="6" fillId="0" borderId="1" xfId="0" applyNumberFormat="1" applyFont="1" applyBorder="1"/>
    <xf numFmtId="2" fontId="0" fillId="0" borderId="0" xfId="0" applyNumberFormat="1" applyBorder="1"/>
    <xf numFmtId="2" fontId="6" fillId="0" borderId="1" xfId="0" applyNumberFormat="1" applyFont="1" applyBorder="1"/>
    <xf numFmtId="164" fontId="4" fillId="0" borderId="1" xfId="0" applyNumberFormat="1" applyFont="1" applyBorder="1"/>
    <xf numFmtId="2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zoomScaleNormal="100" zoomScaleSheetLayoutView="110" workbookViewId="0">
      <selection activeCell="J12" sqref="J12"/>
    </sheetView>
  </sheetViews>
  <sheetFormatPr defaultRowHeight="15" x14ac:dyDescent="0.25"/>
  <cols>
    <col min="14" max="15" width="10.7109375" bestFit="1" customWidth="1"/>
    <col min="16" max="16" width="9.42578125" bestFit="1" customWidth="1"/>
    <col min="17" max="18" width="10.7109375" bestFit="1" customWidth="1"/>
  </cols>
  <sheetData>
    <row r="1" spans="1:13" ht="20.25" x14ac:dyDescent="0.35">
      <c r="A1" s="5" t="s">
        <v>0</v>
      </c>
      <c r="B1" s="5" t="s">
        <v>11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10</v>
      </c>
      <c r="H1" s="5" t="s">
        <v>5</v>
      </c>
      <c r="I1" s="5" t="s">
        <v>7</v>
      </c>
      <c r="J1" s="5" t="s">
        <v>6</v>
      </c>
      <c r="L1" s="1" t="s">
        <v>3</v>
      </c>
      <c r="M1" s="1" t="s">
        <v>5</v>
      </c>
    </row>
    <row r="2" spans="1:13" x14ac:dyDescent="0.25">
      <c r="A2" s="2">
        <v>5</v>
      </c>
      <c r="B2" s="2">
        <v>21</v>
      </c>
      <c r="C2" s="2">
        <f>B2*0.025</f>
        <v>0.52500000000000002</v>
      </c>
      <c r="D2" s="2">
        <v>42</v>
      </c>
      <c r="E2" s="2">
        <f>102</f>
        <v>102</v>
      </c>
      <c r="F2" s="2">
        <v>120</v>
      </c>
      <c r="G2" s="2">
        <v>60</v>
      </c>
      <c r="H2" s="2">
        <f>G2*0.25</f>
        <v>15</v>
      </c>
      <c r="I2" s="3">
        <f>M2/C2^2</f>
        <v>5.4421768707482991</v>
      </c>
      <c r="J2" s="4">
        <f>((L2/(C2*50))^2-(I2/(50*2*3.14))^2)^0.5*10^3</f>
        <v>388.18470440023327</v>
      </c>
      <c r="L2" s="2">
        <f>E2*10^-1</f>
        <v>10.200000000000001</v>
      </c>
      <c r="M2" s="2">
        <f>H2/10</f>
        <v>1.5</v>
      </c>
    </row>
    <row r="3" spans="1:13" x14ac:dyDescent="0.25">
      <c r="A3" s="2">
        <v>7</v>
      </c>
      <c r="B3" s="2">
        <v>23</v>
      </c>
      <c r="C3" s="2">
        <f t="shared" ref="C3:C20" si="0">B3*0.025</f>
        <v>0.57500000000000007</v>
      </c>
      <c r="D3" s="2">
        <v>49</v>
      </c>
      <c r="E3" s="2">
        <f>98</f>
        <v>98</v>
      </c>
      <c r="F3" s="2">
        <v>119</v>
      </c>
      <c r="G3" s="2">
        <v>57</v>
      </c>
      <c r="H3" s="2">
        <f t="shared" ref="H3:H20" si="1">G3*0.25</f>
        <v>14.25</v>
      </c>
      <c r="I3" s="3">
        <f t="shared" ref="I3:I20" si="2">M3/C3^2</f>
        <v>4.3100189035916818</v>
      </c>
      <c r="J3" s="4">
        <f t="shared" ref="J3:J20" si="3">((L3/(C3*50))^2-(I3/(50*2*3.14))^2)^0.5*10^3</f>
        <v>340.59308950038923</v>
      </c>
      <c r="L3" s="2">
        <f t="shared" ref="L3:L20" si="4">E3*10^-1</f>
        <v>9.8000000000000007</v>
      </c>
      <c r="M3" s="2">
        <f t="shared" ref="M3:M20" si="5">H3/10</f>
        <v>1.425</v>
      </c>
    </row>
    <row r="4" spans="1:13" x14ac:dyDescent="0.25">
      <c r="A4" s="2">
        <v>9</v>
      </c>
      <c r="B4" s="2">
        <v>25</v>
      </c>
      <c r="C4" s="2">
        <f t="shared" si="0"/>
        <v>0.625</v>
      </c>
      <c r="D4" s="2">
        <v>54</v>
      </c>
      <c r="E4" s="2">
        <v>94</v>
      </c>
      <c r="F4" s="2">
        <v>118</v>
      </c>
      <c r="G4" s="2">
        <v>54</v>
      </c>
      <c r="H4" s="2">
        <f t="shared" si="1"/>
        <v>13.5</v>
      </c>
      <c r="I4" s="3">
        <f t="shared" si="2"/>
        <v>3.4560000000000004</v>
      </c>
      <c r="J4" s="4">
        <f t="shared" si="3"/>
        <v>300.59856924483501</v>
      </c>
      <c r="L4" s="2">
        <f t="shared" si="4"/>
        <v>9.4</v>
      </c>
      <c r="M4" s="2">
        <f t="shared" si="5"/>
        <v>1.35</v>
      </c>
    </row>
    <row r="5" spans="1:13" x14ac:dyDescent="0.25">
      <c r="A5" s="2">
        <v>11</v>
      </c>
      <c r="B5" s="2">
        <v>27</v>
      </c>
      <c r="C5" s="2">
        <f t="shared" si="0"/>
        <v>0.67500000000000004</v>
      </c>
      <c r="D5" s="2">
        <v>58</v>
      </c>
      <c r="E5" s="2">
        <v>90.5</v>
      </c>
      <c r="F5" s="2">
        <v>117</v>
      </c>
      <c r="G5" s="2">
        <v>53</v>
      </c>
      <c r="H5" s="2">
        <f t="shared" si="1"/>
        <v>13.25</v>
      </c>
      <c r="I5" s="3">
        <f t="shared" si="2"/>
        <v>2.9080932784636482</v>
      </c>
      <c r="J5" s="4">
        <f t="shared" si="3"/>
        <v>267.98816208636788</v>
      </c>
      <c r="L5" s="2">
        <f t="shared" si="4"/>
        <v>9.0500000000000007</v>
      </c>
      <c r="M5" s="2">
        <f t="shared" si="5"/>
        <v>1.325</v>
      </c>
    </row>
    <row r="6" spans="1:13" x14ac:dyDescent="0.25">
      <c r="A6" s="2">
        <v>13</v>
      </c>
      <c r="B6" s="2">
        <v>29</v>
      </c>
      <c r="C6" s="2">
        <f t="shared" si="0"/>
        <v>0.72500000000000009</v>
      </c>
      <c r="D6" s="2">
        <v>62</v>
      </c>
      <c r="E6" s="2">
        <v>87</v>
      </c>
      <c r="F6" s="2">
        <v>115</v>
      </c>
      <c r="G6" s="2">
        <v>50</v>
      </c>
      <c r="H6" s="2">
        <f t="shared" si="1"/>
        <v>12.5</v>
      </c>
      <c r="I6" s="3">
        <f t="shared" si="2"/>
        <v>2.3781212841854931</v>
      </c>
      <c r="J6" s="4">
        <f t="shared" si="3"/>
        <v>239.88047035553194</v>
      </c>
      <c r="L6" s="2">
        <f t="shared" si="4"/>
        <v>8.7000000000000011</v>
      </c>
      <c r="M6" s="2">
        <f t="shared" si="5"/>
        <v>1.25</v>
      </c>
    </row>
    <row r="7" spans="1:13" x14ac:dyDescent="0.25">
      <c r="A7" s="2">
        <v>15</v>
      </c>
      <c r="B7" s="2">
        <v>30</v>
      </c>
      <c r="C7" s="2">
        <f t="shared" si="0"/>
        <v>0.75</v>
      </c>
      <c r="D7" s="2">
        <v>64</v>
      </c>
      <c r="E7" s="2">
        <v>84</v>
      </c>
      <c r="F7" s="2">
        <v>114</v>
      </c>
      <c r="G7" s="2">
        <v>49</v>
      </c>
      <c r="H7" s="2">
        <f t="shared" si="1"/>
        <v>12.25</v>
      </c>
      <c r="I7" s="3">
        <f t="shared" si="2"/>
        <v>2.177777777777778</v>
      </c>
      <c r="J7" s="4">
        <f t="shared" si="3"/>
        <v>223.8926025578495</v>
      </c>
      <c r="L7" s="2">
        <f t="shared" si="4"/>
        <v>8.4</v>
      </c>
      <c r="M7" s="2">
        <f t="shared" si="5"/>
        <v>1.2250000000000001</v>
      </c>
    </row>
    <row r="8" spans="1:13" x14ac:dyDescent="0.25">
      <c r="A8" s="2">
        <v>17</v>
      </c>
      <c r="B8" s="2">
        <v>31</v>
      </c>
      <c r="C8" s="2">
        <f t="shared" si="0"/>
        <v>0.77500000000000002</v>
      </c>
      <c r="D8" s="2">
        <v>66</v>
      </c>
      <c r="E8" s="2">
        <v>81</v>
      </c>
      <c r="F8" s="2">
        <v>114</v>
      </c>
      <c r="G8" s="2">
        <v>47</v>
      </c>
      <c r="H8" s="2">
        <f t="shared" si="1"/>
        <v>11.75</v>
      </c>
      <c r="I8" s="3">
        <f t="shared" si="2"/>
        <v>1.9562955254942767</v>
      </c>
      <c r="J8" s="4">
        <f t="shared" si="3"/>
        <v>208.93939076805393</v>
      </c>
      <c r="L8" s="2">
        <f t="shared" si="4"/>
        <v>8.1</v>
      </c>
      <c r="M8" s="2">
        <f t="shared" si="5"/>
        <v>1.175</v>
      </c>
    </row>
    <row r="9" spans="1:13" x14ac:dyDescent="0.25">
      <c r="A9" s="2">
        <v>19</v>
      </c>
      <c r="B9" s="2">
        <v>31</v>
      </c>
      <c r="C9" s="2">
        <f t="shared" si="0"/>
        <v>0.77500000000000002</v>
      </c>
      <c r="D9" s="2">
        <v>68</v>
      </c>
      <c r="E9" s="2">
        <v>79</v>
      </c>
      <c r="F9" s="2">
        <v>114</v>
      </c>
      <c r="G9" s="2">
        <v>47</v>
      </c>
      <c r="H9" s="2">
        <f t="shared" si="1"/>
        <v>11.75</v>
      </c>
      <c r="I9" s="3">
        <f t="shared" si="2"/>
        <v>1.9562955254942767</v>
      </c>
      <c r="J9" s="4">
        <f t="shared" si="3"/>
        <v>203.7757482896539</v>
      </c>
      <c r="L9" s="2">
        <f t="shared" si="4"/>
        <v>7.9</v>
      </c>
      <c r="M9" s="2">
        <f t="shared" si="5"/>
        <v>1.175</v>
      </c>
    </row>
    <row r="10" spans="1:13" x14ac:dyDescent="0.25">
      <c r="A10" s="2">
        <v>21</v>
      </c>
      <c r="B10" s="2">
        <v>32</v>
      </c>
      <c r="C10" s="2">
        <f t="shared" si="0"/>
        <v>0.8</v>
      </c>
      <c r="D10" s="2">
        <v>70</v>
      </c>
      <c r="E10" s="2">
        <v>77</v>
      </c>
      <c r="F10" s="2">
        <v>114</v>
      </c>
      <c r="G10" s="2">
        <v>46</v>
      </c>
      <c r="H10" s="2">
        <f t="shared" si="1"/>
        <v>11.5</v>
      </c>
      <c r="I10" s="3">
        <f t="shared" si="2"/>
        <v>1.7968749999999996</v>
      </c>
      <c r="J10" s="4">
        <f t="shared" si="3"/>
        <v>192.4149230939704</v>
      </c>
      <c r="L10" s="2">
        <f t="shared" si="4"/>
        <v>7.7</v>
      </c>
      <c r="M10" s="2">
        <f t="shared" si="5"/>
        <v>1.1499999999999999</v>
      </c>
    </row>
    <row r="11" spans="1:13" x14ac:dyDescent="0.25">
      <c r="A11" s="2">
        <v>23</v>
      </c>
      <c r="B11" s="2">
        <v>33</v>
      </c>
      <c r="C11" s="2">
        <f t="shared" si="0"/>
        <v>0.82500000000000007</v>
      </c>
      <c r="D11" s="2">
        <v>72</v>
      </c>
      <c r="E11" s="2">
        <v>75</v>
      </c>
      <c r="F11" s="2">
        <v>113</v>
      </c>
      <c r="G11" s="2">
        <v>45</v>
      </c>
      <c r="H11" s="2">
        <f t="shared" si="1"/>
        <v>11.25</v>
      </c>
      <c r="I11" s="3">
        <f t="shared" si="2"/>
        <v>1.6528925619834707</v>
      </c>
      <c r="J11" s="4">
        <f t="shared" si="3"/>
        <v>181.74196449620931</v>
      </c>
      <c r="L11" s="2">
        <f t="shared" si="4"/>
        <v>7.5</v>
      </c>
      <c r="M11" s="2">
        <f t="shared" si="5"/>
        <v>1.125</v>
      </c>
    </row>
    <row r="12" spans="1:13" x14ac:dyDescent="0.25">
      <c r="A12" s="2">
        <v>25</v>
      </c>
      <c r="B12" s="2">
        <v>34</v>
      </c>
      <c r="C12" s="2">
        <f t="shared" si="0"/>
        <v>0.85000000000000009</v>
      </c>
      <c r="D12" s="2">
        <v>73</v>
      </c>
      <c r="E12" s="2">
        <v>73</v>
      </c>
      <c r="F12" s="2">
        <v>112</v>
      </c>
      <c r="G12" s="2">
        <v>44</v>
      </c>
      <c r="H12" s="2">
        <f t="shared" si="1"/>
        <v>11</v>
      </c>
      <c r="I12" s="3">
        <f t="shared" si="2"/>
        <v>1.5224913494809686</v>
      </c>
      <c r="J12" s="4" t="e">
        <f t="shared" si="3"/>
        <v>#VALUE!</v>
      </c>
      <c r="L12" s="2" t="s">
        <v>9</v>
      </c>
      <c r="M12" s="2">
        <f t="shared" si="5"/>
        <v>1.1000000000000001</v>
      </c>
    </row>
    <row r="13" spans="1:13" x14ac:dyDescent="0.25">
      <c r="A13" s="2">
        <v>27</v>
      </c>
      <c r="B13" s="2">
        <v>34</v>
      </c>
      <c r="C13" s="2">
        <f t="shared" si="0"/>
        <v>0.85000000000000009</v>
      </c>
      <c r="D13" s="2">
        <v>74</v>
      </c>
      <c r="E13" s="2">
        <v>71</v>
      </c>
      <c r="F13" s="2">
        <v>113</v>
      </c>
      <c r="G13" s="2">
        <v>44</v>
      </c>
      <c r="H13" s="2">
        <f t="shared" si="1"/>
        <v>11</v>
      </c>
      <c r="I13" s="3">
        <f t="shared" si="2"/>
        <v>1.5224913494809686</v>
      </c>
      <c r="J13" s="4">
        <f t="shared" si="3"/>
        <v>166.98844463391686</v>
      </c>
      <c r="L13" s="2">
        <f t="shared" si="4"/>
        <v>7.1000000000000005</v>
      </c>
      <c r="M13" s="2">
        <f t="shared" si="5"/>
        <v>1.1000000000000001</v>
      </c>
    </row>
    <row r="14" spans="1:13" x14ac:dyDescent="0.25">
      <c r="A14" s="2">
        <v>29</v>
      </c>
      <c r="B14" s="2">
        <v>35</v>
      </c>
      <c r="C14" s="2">
        <f t="shared" si="0"/>
        <v>0.875</v>
      </c>
      <c r="D14" s="2">
        <v>76</v>
      </c>
      <c r="E14" s="2">
        <v>70</v>
      </c>
      <c r="F14" s="2">
        <v>111</v>
      </c>
      <c r="G14" s="2">
        <v>43</v>
      </c>
      <c r="H14" s="2">
        <f t="shared" si="1"/>
        <v>10.75</v>
      </c>
      <c r="I14" s="3">
        <f t="shared" si="2"/>
        <v>1.4040816326530612</v>
      </c>
      <c r="J14" s="4">
        <f t="shared" si="3"/>
        <v>159.93750284187635</v>
      </c>
      <c r="L14" s="2">
        <f t="shared" si="4"/>
        <v>7</v>
      </c>
      <c r="M14" s="2">
        <f t="shared" si="5"/>
        <v>1.075</v>
      </c>
    </row>
    <row r="15" spans="1:13" x14ac:dyDescent="0.25">
      <c r="A15" s="2">
        <v>31</v>
      </c>
      <c r="B15" s="2">
        <v>35</v>
      </c>
      <c r="C15" s="2">
        <f t="shared" si="0"/>
        <v>0.875</v>
      </c>
      <c r="D15" s="2">
        <v>76</v>
      </c>
      <c r="E15" s="2">
        <v>68</v>
      </c>
      <c r="F15" s="2">
        <v>111</v>
      </c>
      <c r="G15" s="2">
        <v>42</v>
      </c>
      <c r="H15" s="2">
        <f t="shared" si="1"/>
        <v>10.5</v>
      </c>
      <c r="I15" s="3">
        <f t="shared" si="2"/>
        <v>1.3714285714285714</v>
      </c>
      <c r="J15" s="4">
        <f t="shared" si="3"/>
        <v>155.3671935324806</v>
      </c>
      <c r="L15" s="2">
        <f t="shared" si="4"/>
        <v>6.8000000000000007</v>
      </c>
      <c r="M15" s="2">
        <f t="shared" si="5"/>
        <v>1.05</v>
      </c>
    </row>
    <row r="16" spans="1:13" x14ac:dyDescent="0.25">
      <c r="A16" s="2">
        <v>33</v>
      </c>
      <c r="B16" s="2">
        <v>35</v>
      </c>
      <c r="C16" s="2">
        <f t="shared" si="0"/>
        <v>0.875</v>
      </c>
      <c r="D16" s="2">
        <v>76</v>
      </c>
      <c r="E16" s="2">
        <v>67</v>
      </c>
      <c r="F16" s="2">
        <v>110</v>
      </c>
      <c r="G16" s="2">
        <v>42</v>
      </c>
      <c r="H16" s="2">
        <f t="shared" si="1"/>
        <v>10.5</v>
      </c>
      <c r="I16" s="3">
        <f t="shared" si="2"/>
        <v>1.3714285714285714</v>
      </c>
      <c r="J16" s="4">
        <f t="shared" si="3"/>
        <v>153.08056278871689</v>
      </c>
      <c r="L16" s="2">
        <f t="shared" si="4"/>
        <v>6.7</v>
      </c>
      <c r="M16" s="2">
        <f t="shared" si="5"/>
        <v>1.05</v>
      </c>
    </row>
    <row r="17" spans="1:20" x14ac:dyDescent="0.25">
      <c r="A17" s="2">
        <v>35</v>
      </c>
      <c r="B17" s="2">
        <v>35</v>
      </c>
      <c r="C17" s="2">
        <f t="shared" si="0"/>
        <v>0.875</v>
      </c>
      <c r="D17" s="2">
        <v>78</v>
      </c>
      <c r="E17" s="2">
        <v>66</v>
      </c>
      <c r="F17" s="2">
        <v>110</v>
      </c>
      <c r="G17" s="2">
        <v>42</v>
      </c>
      <c r="H17" s="2">
        <f t="shared" si="1"/>
        <v>10.5</v>
      </c>
      <c r="I17" s="3">
        <f t="shared" si="2"/>
        <v>1.3714285714285714</v>
      </c>
      <c r="J17" s="4">
        <f t="shared" si="3"/>
        <v>150.79390425628335</v>
      </c>
      <c r="L17" s="2">
        <f t="shared" si="4"/>
        <v>6.6000000000000005</v>
      </c>
      <c r="M17" s="2">
        <f t="shared" si="5"/>
        <v>1.05</v>
      </c>
    </row>
    <row r="18" spans="1:20" x14ac:dyDescent="0.25">
      <c r="A18" s="2">
        <v>37</v>
      </c>
      <c r="B18" s="2">
        <v>36</v>
      </c>
      <c r="C18" s="2">
        <f t="shared" si="0"/>
        <v>0.9</v>
      </c>
      <c r="D18" s="2">
        <v>79</v>
      </c>
      <c r="E18" s="2">
        <v>65</v>
      </c>
      <c r="F18" s="2">
        <v>111</v>
      </c>
      <c r="G18" s="2">
        <v>42</v>
      </c>
      <c r="H18" s="2">
        <f t="shared" si="1"/>
        <v>10.5</v>
      </c>
      <c r="I18" s="3">
        <f t="shared" si="2"/>
        <v>1.2962962962962963</v>
      </c>
      <c r="J18" s="4">
        <f t="shared" si="3"/>
        <v>144.38543695432728</v>
      </c>
      <c r="L18" s="2">
        <f t="shared" si="4"/>
        <v>6.5</v>
      </c>
      <c r="M18" s="2">
        <f t="shared" si="5"/>
        <v>1.05</v>
      </c>
    </row>
    <row r="19" spans="1:20" x14ac:dyDescent="0.25">
      <c r="A19" s="2">
        <v>39</v>
      </c>
      <c r="B19" s="2">
        <v>36</v>
      </c>
      <c r="C19" s="2">
        <f t="shared" si="0"/>
        <v>0.9</v>
      </c>
      <c r="D19" s="2">
        <v>80</v>
      </c>
      <c r="E19" s="2">
        <v>64</v>
      </c>
      <c r="F19" s="2">
        <v>111</v>
      </c>
      <c r="G19" s="2">
        <v>42</v>
      </c>
      <c r="H19" s="2">
        <f t="shared" si="1"/>
        <v>10.5</v>
      </c>
      <c r="I19" s="3">
        <f t="shared" si="2"/>
        <v>1.2962962962962963</v>
      </c>
      <c r="J19" s="4">
        <f t="shared" si="3"/>
        <v>142.16229235438973</v>
      </c>
      <c r="L19" s="2">
        <f t="shared" si="4"/>
        <v>6.4</v>
      </c>
      <c r="M19" s="2">
        <f t="shared" si="5"/>
        <v>1.05</v>
      </c>
    </row>
    <row r="20" spans="1:20" x14ac:dyDescent="0.25">
      <c r="A20" s="2" t="s">
        <v>8</v>
      </c>
      <c r="B20" s="2">
        <v>32</v>
      </c>
      <c r="C20" s="2">
        <f t="shared" si="0"/>
        <v>0.8</v>
      </c>
      <c r="D20" s="2">
        <v>69</v>
      </c>
      <c r="E20" s="2">
        <v>78</v>
      </c>
      <c r="F20" s="2">
        <v>113</v>
      </c>
      <c r="G20" s="2">
        <v>47</v>
      </c>
      <c r="H20" s="2">
        <f t="shared" si="1"/>
        <v>11.75</v>
      </c>
      <c r="I20" s="3">
        <f t="shared" si="2"/>
        <v>1.8359374999999998</v>
      </c>
      <c r="J20" s="4">
        <f t="shared" si="3"/>
        <v>194.91232222324356</v>
      </c>
      <c r="L20" s="2">
        <f t="shared" si="4"/>
        <v>7.8000000000000007</v>
      </c>
      <c r="M20" s="2">
        <f t="shared" si="5"/>
        <v>1.175</v>
      </c>
    </row>
    <row r="21" spans="1:20" x14ac:dyDescent="0.25">
      <c r="A21" t="s">
        <v>9</v>
      </c>
    </row>
    <row r="24" spans="1:20" ht="20.25" x14ac:dyDescent="0.35">
      <c r="A24" s="7" t="s">
        <v>16</v>
      </c>
      <c r="B24" s="8"/>
      <c r="C24" s="8"/>
      <c r="D24" s="8"/>
      <c r="E24" s="8"/>
      <c r="F24" s="8"/>
      <c r="G24" s="8"/>
      <c r="H24" s="8"/>
      <c r="I24" s="9"/>
      <c r="J24" s="9"/>
      <c r="K24" s="9"/>
      <c r="L24" s="9"/>
    </row>
    <row r="26" spans="1:20" ht="18.75" x14ac:dyDescent="0.35">
      <c r="A26" s="6" t="s">
        <v>12</v>
      </c>
      <c r="B26" s="6" t="s">
        <v>13</v>
      </c>
      <c r="C26" s="6" t="s">
        <v>14</v>
      </c>
      <c r="D26" s="6" t="s">
        <v>15</v>
      </c>
      <c r="E26" s="6" t="s">
        <v>6</v>
      </c>
      <c r="F26" s="11" t="s">
        <v>17</v>
      </c>
      <c r="G26" s="12"/>
      <c r="H26" s="6" t="s">
        <v>18</v>
      </c>
      <c r="I26" s="13"/>
      <c r="J26" s="6" t="s">
        <v>19</v>
      </c>
    </row>
    <row r="27" spans="1:20" x14ac:dyDescent="0.25">
      <c r="A27" s="2">
        <v>42.78</v>
      </c>
      <c r="B27" s="2">
        <v>13.942</v>
      </c>
      <c r="C27" s="2">
        <v>76.744</v>
      </c>
      <c r="D27" s="2">
        <v>1.74</v>
      </c>
      <c r="E27" s="10">
        <v>191.86</v>
      </c>
      <c r="F27" s="16">
        <v>0.17799999999999999</v>
      </c>
      <c r="G27" s="14"/>
      <c r="H27" s="15">
        <v>0.188</v>
      </c>
      <c r="I27" s="14"/>
      <c r="J27" s="4">
        <f>(H27-F27)/H27*100</f>
        <v>5.319148936170218</v>
      </c>
    </row>
    <row r="30" spans="1:20" ht="20.25" x14ac:dyDescent="0.35">
      <c r="A30" s="7" t="s">
        <v>20</v>
      </c>
      <c r="B30" s="9"/>
      <c r="C30" s="9"/>
      <c r="D30" s="9"/>
      <c r="E30" s="9"/>
      <c r="F30" s="9"/>
      <c r="G30" s="17"/>
      <c r="H30" s="17"/>
      <c r="I30" s="17"/>
      <c r="J30" s="17"/>
      <c r="K30" s="17"/>
      <c r="L30" s="17"/>
      <c r="M30" s="24" t="s">
        <v>29</v>
      </c>
      <c r="N30" s="9"/>
    </row>
    <row r="31" spans="1:20" ht="15.75" x14ac:dyDescent="0.25">
      <c r="T31" s="29" t="s">
        <v>32</v>
      </c>
    </row>
    <row r="32" spans="1:20" ht="20.25" x14ac:dyDescent="0.35">
      <c r="A32" s="18" t="s">
        <v>21</v>
      </c>
      <c r="B32" s="18" t="s">
        <v>22</v>
      </c>
      <c r="C32" s="13"/>
      <c r="D32" s="18" t="s">
        <v>23</v>
      </c>
      <c r="E32" s="21"/>
      <c r="F32" s="13"/>
      <c r="G32" s="6" t="s">
        <v>24</v>
      </c>
      <c r="M32" s="5" t="s">
        <v>7</v>
      </c>
      <c r="N32" s="25">
        <v>1.8359374999999998</v>
      </c>
      <c r="O32" s="25">
        <v>1.74</v>
      </c>
      <c r="P32" s="25">
        <v>2.1841860465116283</v>
      </c>
      <c r="Q32" s="25">
        <v>49.93</v>
      </c>
      <c r="T32" s="28">
        <v>4.5</v>
      </c>
    </row>
    <row r="33" spans="1:20" ht="18.75" x14ac:dyDescent="0.3">
      <c r="A33" s="10">
        <v>98</v>
      </c>
      <c r="B33" s="19">
        <v>9.8160000000000007</v>
      </c>
      <c r="C33" s="20"/>
      <c r="D33" s="10">
        <v>11.75</v>
      </c>
      <c r="E33" s="15"/>
      <c r="F33" s="14"/>
      <c r="G33" s="4">
        <f>(D33-B33)/D33*100</f>
        <v>16.459574468085101</v>
      </c>
      <c r="M33" s="5" t="s">
        <v>6</v>
      </c>
      <c r="N33" s="25">
        <v>194.91232222324356</v>
      </c>
      <c r="O33" s="25">
        <v>191.86</v>
      </c>
      <c r="P33" s="25"/>
      <c r="Q33" s="25">
        <v>327.17</v>
      </c>
      <c r="S33" s="22"/>
      <c r="T33" s="28">
        <v>332.2</v>
      </c>
    </row>
    <row r="34" spans="1:20" ht="20.25" x14ac:dyDescent="0.35">
      <c r="M34" s="5" t="s">
        <v>30</v>
      </c>
      <c r="N34" s="27">
        <f>($T$32-N32)/$T$32*100</f>
        <v>59.201388888888886</v>
      </c>
      <c r="O34" s="27">
        <f t="shared" ref="O34:P34" si="6">($T$32-O32)/$T$32*100</f>
        <v>61.333333333333329</v>
      </c>
      <c r="P34" s="27">
        <f t="shared" si="6"/>
        <v>51.462532299741589</v>
      </c>
      <c r="Q34" s="27"/>
      <c r="R34" s="26"/>
    </row>
    <row r="35" spans="1:20" ht="20.25" x14ac:dyDescent="0.35">
      <c r="A35" s="7" t="s">
        <v>25</v>
      </c>
      <c r="B35" s="9"/>
      <c r="C35" s="9"/>
      <c r="D35" s="9"/>
      <c r="E35" s="9"/>
      <c r="F35" s="9"/>
      <c r="M35" s="5" t="s">
        <v>31</v>
      </c>
      <c r="N35" s="27">
        <f>($T$33-N33)/$T$33*100</f>
        <v>41.326814502334869</v>
      </c>
      <c r="O35" s="27">
        <f t="shared" ref="O35:Q35" si="7">($T$33-O33)/$T$33*100</f>
        <v>42.245635159542438</v>
      </c>
      <c r="P35" s="27"/>
      <c r="Q35" s="27">
        <f t="shared" si="7"/>
        <v>1.514148103552069</v>
      </c>
      <c r="R35" s="26"/>
    </row>
    <row r="37" spans="1:20" ht="18.75" x14ac:dyDescent="0.35">
      <c r="A37" s="6" t="s">
        <v>15</v>
      </c>
    </row>
    <row r="38" spans="1:20" x14ac:dyDescent="0.25">
      <c r="A38" s="4">
        <f>(59/2.15-5.6)/10</f>
        <v>2.1841860465116283</v>
      </c>
    </row>
    <row r="40" spans="1:20" ht="20.25" x14ac:dyDescent="0.35">
      <c r="A40" s="7" t="s">
        <v>26</v>
      </c>
      <c r="B40" s="9"/>
      <c r="C40" s="9"/>
      <c r="D40" s="9"/>
    </row>
    <row r="42" spans="1:20" ht="18.75" x14ac:dyDescent="0.35">
      <c r="A42" s="6" t="s">
        <v>6</v>
      </c>
      <c r="B42" s="6" t="s">
        <v>15</v>
      </c>
      <c r="C42" s="6" t="s">
        <v>27</v>
      </c>
    </row>
    <row r="43" spans="1:20" x14ac:dyDescent="0.25">
      <c r="A43" s="2">
        <v>327.17</v>
      </c>
      <c r="B43" s="2">
        <v>49.93</v>
      </c>
      <c r="C43" s="2">
        <v>1.84</v>
      </c>
    </row>
    <row r="44" spans="1:20" x14ac:dyDescent="0.25">
      <c r="B44" s="2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2021-09-23T13:45:10Z</dcterms:modified>
</cp:coreProperties>
</file>