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U20" i="1" l="1"/>
  <c r="O36" i="1"/>
  <c r="O28" i="1"/>
  <c r="L10" i="1" l="1"/>
  <c r="K10" i="1"/>
  <c r="J10" i="1"/>
  <c r="I10" i="1"/>
  <c r="H10" i="1"/>
  <c r="D10" i="1"/>
  <c r="G10" i="1"/>
  <c r="F10" i="1"/>
  <c r="E10" i="1"/>
  <c r="C10" i="1"/>
  <c r="B10" i="1"/>
</calcChain>
</file>

<file path=xl/sharedStrings.xml><?xml version="1.0" encoding="utf-8"?>
<sst xmlns="http://schemas.openxmlformats.org/spreadsheetml/2006/main" count="67" uniqueCount="39">
  <si>
    <t>Параметры зонда</t>
  </si>
  <si>
    <t>d, мм</t>
  </si>
  <si>
    <t>l, мм</t>
  </si>
  <si>
    <t>ВАХ разряда</t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</si>
  <si>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заж</t>
    </r>
    <r>
      <rPr>
        <sz val="11"/>
        <color theme="1"/>
        <rFont val="Calibri"/>
        <family val="2"/>
        <scheme val="minor"/>
      </rPr>
      <t>, В</t>
    </r>
  </si>
  <si>
    <t>Iр, мА</t>
  </si>
  <si>
    <t>Uр, В</t>
  </si>
  <si>
    <t xml:space="preserve">Зондовые характеристики </t>
  </si>
  <si>
    <t>1) Iр, мА</t>
  </si>
  <si>
    <t>I, мкА</t>
  </si>
  <si>
    <t>U, В</t>
  </si>
  <si>
    <t>2) Iр, мА</t>
  </si>
  <si>
    <t>3)Iр, мА</t>
  </si>
  <si>
    <t>Rдифф, Ом*10^3</t>
  </si>
  <si>
    <t>Iin, мкА</t>
  </si>
  <si>
    <t>dI/dU, мкА/В</t>
  </si>
  <si>
    <t>Te, эВ</t>
  </si>
  <si>
    <t>mi, кг</t>
  </si>
  <si>
    <t>n_e, м3*10^16</t>
  </si>
  <si>
    <t>wр, рад/сек*10^9</t>
  </si>
  <si>
    <t>Электронная поляризационная длина</t>
  </si>
  <si>
    <t>1,5 мА</t>
  </si>
  <si>
    <t>3 мА</t>
  </si>
  <si>
    <t>5 мА</t>
  </si>
  <si>
    <t>Дебаевский радиус экранирования</t>
  </si>
  <si>
    <t>Среднее число ионов в дебаевской сфере</t>
  </si>
  <si>
    <t>N_D</t>
  </si>
  <si>
    <t>Степень ионизации плазмы</t>
  </si>
  <si>
    <t>2,72*10^-7</t>
  </si>
  <si>
    <t>5,78*10^-7</t>
  </si>
  <si>
    <t>1,2*10^-6</t>
  </si>
  <si>
    <t>9,61*10^-5 м</t>
  </si>
  <si>
    <t>6,59*10^-5 м</t>
  </si>
  <si>
    <t>4,57*10^-5 м</t>
  </si>
  <si>
    <t>9,04*10^-6 м</t>
  </si>
  <si>
    <t>6,20*10^-6 м</t>
  </si>
  <si>
    <t>4,30*10^-6 м</t>
  </si>
  <si>
    <t>10^-2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</si>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</sst>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2" fontId="0" fillId="0" borderId="0" xfId="0" applyNumberFormat="1"/>
    <xf numFmtId="0" fontId="1" fillId="2" borderId="0" xfId="0" applyFont="1" applyFill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abSelected="1" topLeftCell="A40" workbookViewId="0">
      <selection activeCell="S34" sqref="S34"/>
    </sheetView>
  </sheetViews>
  <sheetFormatPr defaultRowHeight="15" x14ac:dyDescent="0.25"/>
  <cols>
    <col min="2" max="2" width="15.42578125" bestFit="1" customWidth="1"/>
    <col min="15" max="15" width="16" bestFit="1" customWidth="1"/>
    <col min="18" max="18" width="17" bestFit="1" customWidth="1"/>
    <col min="19" max="19" width="12" bestFit="1" customWidth="1"/>
    <col min="21" max="21" width="10" bestFit="1" customWidth="1"/>
  </cols>
  <sheetData>
    <row r="1" spans="1:19" ht="18.75" x14ac:dyDescent="0.3">
      <c r="A1" s="2" t="s">
        <v>0</v>
      </c>
      <c r="B1" s="2"/>
      <c r="C1" s="3"/>
    </row>
    <row r="2" spans="1:19" x14ac:dyDescent="0.25">
      <c r="A2" t="s">
        <v>1</v>
      </c>
      <c r="B2">
        <v>0.2</v>
      </c>
    </row>
    <row r="3" spans="1:19" x14ac:dyDescent="0.25">
      <c r="A3" t="s">
        <v>2</v>
      </c>
      <c r="B3">
        <v>5.2</v>
      </c>
    </row>
    <row r="5" spans="1:19" ht="18.75" x14ac:dyDescent="0.3">
      <c r="A5" s="2" t="s">
        <v>3</v>
      </c>
      <c r="B5" s="4"/>
    </row>
    <row r="6" spans="1:19" ht="18" x14ac:dyDescent="0.35">
      <c r="A6" t="s">
        <v>4</v>
      </c>
      <c r="B6">
        <v>165</v>
      </c>
    </row>
    <row r="8" spans="1:19" x14ac:dyDescent="0.25">
      <c r="A8" s="5" t="s">
        <v>5</v>
      </c>
      <c r="B8" s="6">
        <v>0.4</v>
      </c>
      <c r="C8" s="5">
        <v>0.8</v>
      </c>
      <c r="D8" s="5">
        <v>1.2</v>
      </c>
      <c r="E8" s="5">
        <v>1.6</v>
      </c>
      <c r="F8" s="5">
        <v>2</v>
      </c>
      <c r="G8" s="5">
        <v>2.4</v>
      </c>
      <c r="H8" s="5">
        <v>2.8</v>
      </c>
      <c r="I8" s="5">
        <v>3.2</v>
      </c>
      <c r="J8" s="5">
        <v>3.6</v>
      </c>
      <c r="K8" s="5">
        <v>4</v>
      </c>
      <c r="L8" s="5">
        <v>4.4000000000000004</v>
      </c>
      <c r="M8" s="5">
        <v>4.8</v>
      </c>
    </row>
    <row r="9" spans="1:19" x14ac:dyDescent="0.25">
      <c r="A9" s="5" t="s">
        <v>6</v>
      </c>
      <c r="B9" s="6"/>
      <c r="C9" s="5">
        <v>344.2</v>
      </c>
      <c r="D9" s="5">
        <v>334.3</v>
      </c>
      <c r="E9" s="5">
        <v>297.60000000000002</v>
      </c>
      <c r="F9" s="5">
        <v>231.82</v>
      </c>
      <c r="G9" s="5">
        <v>205.5</v>
      </c>
      <c r="H9" s="5">
        <v>197.5</v>
      </c>
      <c r="I9" s="5">
        <v>191.2</v>
      </c>
      <c r="J9" s="5">
        <v>180</v>
      </c>
      <c r="K9" s="5">
        <v>171.2</v>
      </c>
      <c r="L9" s="5">
        <v>166.6</v>
      </c>
      <c r="M9" s="5">
        <v>163</v>
      </c>
      <c r="O9" s="1" t="s">
        <v>13</v>
      </c>
      <c r="P9">
        <v>-18.338000000000001</v>
      </c>
    </row>
    <row r="10" spans="1:19" x14ac:dyDescent="0.25">
      <c r="A10" s="5" t="s">
        <v>5</v>
      </c>
      <c r="B10" s="5">
        <f>120/150*6</f>
        <v>4.8000000000000007</v>
      </c>
      <c r="C10" s="5">
        <f>110/150*6</f>
        <v>4.3999999999999995</v>
      </c>
      <c r="D10" s="5">
        <f>100/150*6</f>
        <v>4</v>
      </c>
      <c r="E10" s="5">
        <f>90/150*6</f>
        <v>3.5999999999999996</v>
      </c>
      <c r="F10" s="5">
        <f>80/150*6</f>
        <v>3.2</v>
      </c>
      <c r="G10" s="5">
        <f>70/150*6</f>
        <v>2.8</v>
      </c>
      <c r="H10" s="5">
        <f>60/150*6</f>
        <v>2.4000000000000004</v>
      </c>
      <c r="I10" s="5">
        <f>50/150*6</f>
        <v>2</v>
      </c>
      <c r="J10" s="5">
        <f>40/150*6</f>
        <v>1.6</v>
      </c>
      <c r="K10" s="5">
        <f>30/150*6</f>
        <v>1.2000000000000002</v>
      </c>
      <c r="L10" s="5">
        <f>20/150*6</f>
        <v>0.8</v>
      </c>
      <c r="M10" s="6"/>
    </row>
    <row r="11" spans="1:19" x14ac:dyDescent="0.25">
      <c r="A11" s="5" t="s">
        <v>6</v>
      </c>
      <c r="B11" s="5">
        <v>163</v>
      </c>
      <c r="C11" s="5">
        <v>166.6</v>
      </c>
      <c r="D11" s="5">
        <v>171.8</v>
      </c>
      <c r="E11" s="5">
        <v>180.3</v>
      </c>
      <c r="F11" s="5">
        <v>191.1</v>
      </c>
      <c r="G11" s="5">
        <v>194.36</v>
      </c>
      <c r="H11" s="5">
        <v>204.3</v>
      </c>
      <c r="I11" s="5">
        <v>226</v>
      </c>
      <c r="J11" s="5">
        <v>296.5</v>
      </c>
      <c r="K11" s="5">
        <v>331.8</v>
      </c>
      <c r="L11" s="5">
        <v>342.96</v>
      </c>
      <c r="M11" s="6"/>
    </row>
    <row r="12" spans="1:19" ht="18.75" x14ac:dyDescent="0.3">
      <c r="A12" s="2" t="s">
        <v>7</v>
      </c>
      <c r="B12" s="2"/>
      <c r="C12" s="2"/>
      <c r="D12" s="4"/>
    </row>
    <row r="14" spans="1:19" x14ac:dyDescent="0.25">
      <c r="A14" t="s">
        <v>8</v>
      </c>
      <c r="B14">
        <v>1.5</v>
      </c>
    </row>
    <row r="16" spans="1:19" x14ac:dyDescent="0.25">
      <c r="A16" s="5" t="s">
        <v>9</v>
      </c>
      <c r="B16" s="5">
        <v>27.78</v>
      </c>
      <c r="C16" s="5">
        <v>26.84</v>
      </c>
      <c r="D16" s="5">
        <v>25.88</v>
      </c>
      <c r="E16" s="5">
        <v>24.89</v>
      </c>
      <c r="F16" s="5">
        <v>23.57</v>
      </c>
      <c r="G16" s="5">
        <v>21.5</v>
      </c>
      <c r="H16" s="5">
        <v>19.16</v>
      </c>
      <c r="I16" s="5">
        <v>16</v>
      </c>
      <c r="J16" s="5">
        <v>11.8</v>
      </c>
      <c r="K16" s="5">
        <v>6.48</v>
      </c>
      <c r="L16" s="5">
        <v>0.25</v>
      </c>
      <c r="N16" t="s">
        <v>14</v>
      </c>
      <c r="O16">
        <v>18.57</v>
      </c>
      <c r="R16" t="s">
        <v>18</v>
      </c>
      <c r="S16">
        <v>1.75</v>
      </c>
    </row>
    <row r="17" spans="1:21" x14ac:dyDescent="0.25">
      <c r="A17" s="5" t="s">
        <v>10</v>
      </c>
      <c r="B17" s="5">
        <v>25</v>
      </c>
      <c r="C17" s="5">
        <v>22</v>
      </c>
      <c r="D17" s="5">
        <v>19</v>
      </c>
      <c r="E17" s="5">
        <v>16</v>
      </c>
      <c r="F17" s="5">
        <v>13</v>
      </c>
      <c r="G17" s="5">
        <v>10</v>
      </c>
      <c r="H17" s="5">
        <v>8</v>
      </c>
      <c r="I17" s="5">
        <v>6</v>
      </c>
      <c r="J17" s="5">
        <v>4</v>
      </c>
      <c r="K17" s="5">
        <v>2</v>
      </c>
      <c r="L17" s="5">
        <v>0</v>
      </c>
    </row>
    <row r="18" spans="1:21" x14ac:dyDescent="0.25">
      <c r="N18" t="s">
        <v>15</v>
      </c>
      <c r="P18">
        <v>3.24</v>
      </c>
      <c r="R18" t="s">
        <v>19</v>
      </c>
      <c r="S18" s="7">
        <v>7.4</v>
      </c>
    </row>
    <row r="19" spans="1:21" x14ac:dyDescent="0.25">
      <c r="A19" s="5" t="s">
        <v>9</v>
      </c>
      <c r="B19" s="5">
        <v>0.25</v>
      </c>
      <c r="C19" s="5">
        <v>-6.19</v>
      </c>
      <c r="D19" s="5">
        <v>-11.81</v>
      </c>
      <c r="E19" s="5">
        <v>-16.32</v>
      </c>
      <c r="F19" s="5">
        <v>-19.84</v>
      </c>
      <c r="G19" s="5">
        <v>-22.4</v>
      </c>
      <c r="H19" s="5">
        <v>-24.7</v>
      </c>
      <c r="I19" s="5">
        <v>-26.026</v>
      </c>
      <c r="J19" s="5">
        <v>-27.11</v>
      </c>
      <c r="K19" s="5">
        <v>-28.13</v>
      </c>
      <c r="L19" s="5">
        <v>-29.07</v>
      </c>
    </row>
    <row r="20" spans="1:21" x14ac:dyDescent="0.25">
      <c r="A20" s="5" t="s">
        <v>10</v>
      </c>
      <c r="B20" s="5">
        <v>0</v>
      </c>
      <c r="C20" s="5">
        <v>-2</v>
      </c>
      <c r="D20" s="5">
        <v>-4</v>
      </c>
      <c r="E20" s="5">
        <v>-6</v>
      </c>
      <c r="F20" s="5">
        <v>-8</v>
      </c>
      <c r="G20" s="5">
        <v>-10</v>
      </c>
      <c r="H20" s="5">
        <v>-13</v>
      </c>
      <c r="I20" s="5">
        <v>-16</v>
      </c>
      <c r="J20" s="5">
        <v>-19</v>
      </c>
      <c r="K20" s="5">
        <v>-22</v>
      </c>
      <c r="L20" s="5">
        <v>-25</v>
      </c>
      <c r="N20" t="s">
        <v>16</v>
      </c>
      <c r="O20" s="7">
        <f>1/2*O16/P18</f>
        <v>2.8657407407407405</v>
      </c>
      <c r="T20" t="s">
        <v>17</v>
      </c>
      <c r="U20">
        <f>22*1.66*10^-27</f>
        <v>3.6519999999999998E-26</v>
      </c>
    </row>
    <row r="21" spans="1:21" x14ac:dyDescent="0.25">
      <c r="P21" t="s">
        <v>38</v>
      </c>
    </row>
    <row r="22" spans="1:21" x14ac:dyDescent="0.25">
      <c r="A22" t="s">
        <v>11</v>
      </c>
      <c r="B22">
        <v>3</v>
      </c>
    </row>
    <row r="24" spans="1:21" x14ac:dyDescent="0.25">
      <c r="A24" s="5" t="s">
        <v>9</v>
      </c>
      <c r="B24" s="5">
        <v>58.06</v>
      </c>
      <c r="C24" s="5">
        <v>56.41</v>
      </c>
      <c r="D24" s="5">
        <v>54.79</v>
      </c>
      <c r="E24" s="5">
        <v>53</v>
      </c>
      <c r="F24" s="5">
        <v>50.62</v>
      </c>
      <c r="G24" s="5">
        <v>46.16</v>
      </c>
      <c r="H24" s="5">
        <v>41.28</v>
      </c>
      <c r="I24" s="5">
        <v>34.58</v>
      </c>
      <c r="J24" s="5">
        <v>25.76</v>
      </c>
      <c r="K24" s="5">
        <v>14.8</v>
      </c>
      <c r="L24" s="5">
        <v>3.34</v>
      </c>
      <c r="N24" t="s">
        <v>14</v>
      </c>
      <c r="O24">
        <v>39.71</v>
      </c>
      <c r="R24" t="s">
        <v>18</v>
      </c>
      <c r="S24">
        <v>3.72</v>
      </c>
    </row>
    <row r="25" spans="1:21" x14ac:dyDescent="0.25">
      <c r="A25" s="5" t="s">
        <v>10</v>
      </c>
      <c r="B25" s="5">
        <v>25</v>
      </c>
      <c r="C25" s="5">
        <v>22</v>
      </c>
      <c r="D25" s="5">
        <v>19</v>
      </c>
      <c r="E25" s="5">
        <v>16</v>
      </c>
      <c r="F25" s="5">
        <v>13</v>
      </c>
      <c r="G25" s="5">
        <v>10</v>
      </c>
      <c r="H25" s="5">
        <v>8</v>
      </c>
      <c r="I25" s="5">
        <v>6</v>
      </c>
      <c r="J25" s="5">
        <v>4</v>
      </c>
      <c r="K25" s="5">
        <v>2</v>
      </c>
      <c r="L25" s="5">
        <v>0</v>
      </c>
    </row>
    <row r="26" spans="1:21" x14ac:dyDescent="0.25">
      <c r="N26" t="s">
        <v>15</v>
      </c>
      <c r="P26">
        <v>6.7649999999999997</v>
      </c>
      <c r="R26" t="s">
        <v>19</v>
      </c>
      <c r="S26" s="7">
        <v>10.8</v>
      </c>
    </row>
    <row r="27" spans="1:21" x14ac:dyDescent="0.25">
      <c r="A27" s="5" t="s">
        <v>9</v>
      </c>
      <c r="B27" s="5">
        <v>-2.79</v>
      </c>
      <c r="C27" s="5">
        <v>-13.53</v>
      </c>
      <c r="D27" s="5">
        <v>-24.82</v>
      </c>
      <c r="E27" s="5">
        <v>-34.340000000000003</v>
      </c>
      <c r="F27" s="5">
        <v>-42.2</v>
      </c>
      <c r="G27" s="5">
        <v>-47.47</v>
      </c>
      <c r="H27" s="5">
        <v>-52.35</v>
      </c>
      <c r="I27" s="5">
        <v>-55.33</v>
      </c>
      <c r="J27" s="5">
        <v>-57.2</v>
      </c>
      <c r="K27" s="5">
        <v>-58.36</v>
      </c>
      <c r="L27" s="5">
        <v>-60.66</v>
      </c>
    </row>
    <row r="28" spans="1:21" x14ac:dyDescent="0.25">
      <c r="A28" s="5" t="s">
        <v>10</v>
      </c>
      <c r="B28" s="5">
        <v>0</v>
      </c>
      <c r="C28" s="5">
        <v>-2</v>
      </c>
      <c r="D28" s="5">
        <v>-4</v>
      </c>
      <c r="E28" s="5">
        <v>-6</v>
      </c>
      <c r="F28" s="5">
        <v>-8</v>
      </c>
      <c r="G28" s="5">
        <v>-10</v>
      </c>
      <c r="H28" s="5">
        <v>-13</v>
      </c>
      <c r="I28" s="5">
        <v>-16</v>
      </c>
      <c r="J28" s="5">
        <v>-19</v>
      </c>
      <c r="K28" s="5">
        <v>-22</v>
      </c>
      <c r="L28" s="5">
        <v>-25</v>
      </c>
      <c r="N28" t="s">
        <v>16</v>
      </c>
      <c r="O28" s="7">
        <f>1/2*O24/P26</f>
        <v>2.934959349593496</v>
      </c>
    </row>
    <row r="30" spans="1:21" x14ac:dyDescent="0.25">
      <c r="A30" t="s">
        <v>12</v>
      </c>
      <c r="B30">
        <v>5</v>
      </c>
    </row>
    <row r="32" spans="1:21" x14ac:dyDescent="0.25">
      <c r="A32" s="5" t="s">
        <v>9</v>
      </c>
      <c r="B32" s="5">
        <v>108.58</v>
      </c>
      <c r="C32" s="5">
        <v>106.34</v>
      </c>
      <c r="D32" s="5">
        <v>103.53</v>
      </c>
      <c r="E32" s="5">
        <v>99.88</v>
      </c>
      <c r="F32" s="5">
        <v>93.84</v>
      </c>
      <c r="G32" s="5">
        <v>84.74</v>
      </c>
      <c r="H32" s="5">
        <v>75.680000000000007</v>
      </c>
      <c r="I32" s="5">
        <v>64.19</v>
      </c>
      <c r="J32" s="5">
        <v>49.15</v>
      </c>
      <c r="K32" s="5">
        <v>32.880000000000003</v>
      </c>
      <c r="L32" s="5">
        <v>18.920000000000002</v>
      </c>
      <c r="N32" t="s">
        <v>14</v>
      </c>
      <c r="O32">
        <v>71.23</v>
      </c>
      <c r="R32" t="s">
        <v>18</v>
      </c>
      <c r="S32">
        <v>7.73</v>
      </c>
    </row>
    <row r="33" spans="1:19" x14ac:dyDescent="0.25">
      <c r="A33" s="5" t="s">
        <v>10</v>
      </c>
      <c r="B33" s="5">
        <v>25</v>
      </c>
      <c r="C33" s="5">
        <v>22</v>
      </c>
      <c r="D33" s="5">
        <v>19</v>
      </c>
      <c r="E33" s="5">
        <v>16</v>
      </c>
      <c r="F33" s="5">
        <v>13</v>
      </c>
      <c r="G33" s="5">
        <v>10</v>
      </c>
      <c r="H33" s="5">
        <v>8</v>
      </c>
      <c r="I33" s="5">
        <v>6</v>
      </c>
      <c r="J33" s="5">
        <v>4</v>
      </c>
      <c r="K33" s="5">
        <v>2</v>
      </c>
      <c r="L33" s="5">
        <v>0</v>
      </c>
    </row>
    <row r="34" spans="1:19" x14ac:dyDescent="0.25">
      <c r="N34" t="s">
        <v>15</v>
      </c>
      <c r="P34">
        <v>16.355</v>
      </c>
      <c r="R34" t="s">
        <v>19</v>
      </c>
      <c r="S34" s="7">
        <v>155.69999999999999</v>
      </c>
    </row>
    <row r="35" spans="1:19" x14ac:dyDescent="0.25">
      <c r="A35" s="5" t="s">
        <v>9</v>
      </c>
      <c r="B35" s="5">
        <v>-15</v>
      </c>
      <c r="C35" s="5">
        <v>-32.71</v>
      </c>
      <c r="D35" s="5">
        <v>-50</v>
      </c>
      <c r="E35" s="5">
        <v>-65.150000000000006</v>
      </c>
      <c r="F35" s="5">
        <v>-77.8</v>
      </c>
      <c r="G35" s="5">
        <v>-88.03</v>
      </c>
      <c r="H35" s="5">
        <v>-98.21</v>
      </c>
      <c r="I35" s="5">
        <v>-104.92</v>
      </c>
      <c r="J35" s="5">
        <v>-109.4</v>
      </c>
      <c r="K35" s="5">
        <v>-112.57</v>
      </c>
      <c r="L35" s="5">
        <v>-115.31</v>
      </c>
    </row>
    <row r="36" spans="1:19" x14ac:dyDescent="0.25">
      <c r="A36" s="5" t="s">
        <v>10</v>
      </c>
      <c r="B36" s="5">
        <v>0</v>
      </c>
      <c r="C36" s="5">
        <v>-2</v>
      </c>
      <c r="D36" s="5">
        <v>-4</v>
      </c>
      <c r="E36" s="5">
        <v>-6</v>
      </c>
      <c r="F36" s="5">
        <v>-8</v>
      </c>
      <c r="G36" s="5">
        <v>-10</v>
      </c>
      <c r="H36" s="5">
        <v>-13</v>
      </c>
      <c r="I36" s="5">
        <v>-16</v>
      </c>
      <c r="J36" s="5">
        <v>-19</v>
      </c>
      <c r="K36" s="5">
        <v>-22</v>
      </c>
      <c r="L36" s="5">
        <v>-25</v>
      </c>
      <c r="N36" t="s">
        <v>16</v>
      </c>
      <c r="O36" s="7">
        <f>1/2*O32/P34</f>
        <v>2.1776215224701927</v>
      </c>
    </row>
    <row r="40" spans="1:19" ht="18.75" x14ac:dyDescent="0.3">
      <c r="A40" s="2" t="s">
        <v>20</v>
      </c>
      <c r="B40" s="8"/>
      <c r="C40" s="8"/>
      <c r="D40" s="8"/>
      <c r="E40" s="8"/>
    </row>
    <row r="42" spans="1:19" x14ac:dyDescent="0.25">
      <c r="A42" t="s">
        <v>21</v>
      </c>
      <c r="B42" t="s">
        <v>31</v>
      </c>
    </row>
    <row r="43" spans="1:19" x14ac:dyDescent="0.25">
      <c r="A43" t="s">
        <v>22</v>
      </c>
      <c r="B43" t="s">
        <v>32</v>
      </c>
    </row>
    <row r="44" spans="1:19" x14ac:dyDescent="0.25">
      <c r="A44" t="s">
        <v>23</v>
      </c>
      <c r="B44" t="s">
        <v>33</v>
      </c>
    </row>
    <row r="46" spans="1:19" ht="18.75" x14ac:dyDescent="0.3">
      <c r="A46" s="2" t="s">
        <v>24</v>
      </c>
      <c r="B46" s="4"/>
      <c r="C46" s="4"/>
      <c r="D46" s="4"/>
      <c r="E46" s="4"/>
    </row>
    <row r="48" spans="1:19" x14ac:dyDescent="0.25">
      <c r="A48" t="s">
        <v>21</v>
      </c>
      <c r="B48" t="s">
        <v>34</v>
      </c>
    </row>
    <row r="49" spans="1:6" x14ac:dyDescent="0.25">
      <c r="A49" t="s">
        <v>22</v>
      </c>
      <c r="B49" t="s">
        <v>35</v>
      </c>
    </row>
    <row r="50" spans="1:6" x14ac:dyDescent="0.25">
      <c r="A50" t="s">
        <v>23</v>
      </c>
      <c r="B50" t="s">
        <v>36</v>
      </c>
    </row>
    <row r="52" spans="1:6" ht="18.75" x14ac:dyDescent="0.3">
      <c r="A52" s="2" t="s">
        <v>25</v>
      </c>
      <c r="B52" s="4"/>
      <c r="C52" s="4"/>
      <c r="D52" s="4"/>
      <c r="E52" s="4"/>
      <c r="F52" s="4"/>
    </row>
    <row r="54" spans="1:6" x14ac:dyDescent="0.25">
      <c r="A54" t="s">
        <v>26</v>
      </c>
      <c r="B54" s="9" t="s">
        <v>37</v>
      </c>
    </row>
    <row r="56" spans="1:6" ht="18.75" x14ac:dyDescent="0.3">
      <c r="A56" s="2" t="s">
        <v>27</v>
      </c>
      <c r="B56" s="4"/>
      <c r="C56" s="4"/>
    </row>
    <row r="58" spans="1:6" x14ac:dyDescent="0.25">
      <c r="A58" t="s">
        <v>21</v>
      </c>
      <c r="B58" t="s">
        <v>28</v>
      </c>
    </row>
    <row r="59" spans="1:6" x14ac:dyDescent="0.25">
      <c r="A59" t="s">
        <v>22</v>
      </c>
      <c r="B59" t="s">
        <v>29</v>
      </c>
    </row>
    <row r="60" spans="1:6" x14ac:dyDescent="0.25">
      <c r="A60" t="s">
        <v>23</v>
      </c>
      <c r="B60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2021-11-08T23:01:24Z</dcterms:modified>
</cp:coreProperties>
</file>