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-37360" yWindow="2000" windowWidth="37980" windowHeight="19020" tabRatio="500"/>
  </bookViews>
  <sheets>
    <sheet name="Wheel BO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M16" i="1"/>
  <c r="J16" i="1"/>
  <c r="M7" i="1"/>
  <c r="M6" i="1"/>
  <c r="M5" i="1"/>
  <c r="K5" i="1"/>
  <c r="K6" i="1"/>
  <c r="M4" i="1"/>
  <c r="K4" i="1"/>
  <c r="J7" i="1"/>
  <c r="F4" i="1"/>
  <c r="J4" i="1"/>
  <c r="G4" i="1"/>
  <c r="C4" i="1"/>
  <c r="J6" i="1"/>
  <c r="F6" i="1"/>
  <c r="C6" i="1"/>
  <c r="J5" i="1"/>
  <c r="F5" i="1"/>
  <c r="C5" i="1"/>
  <c r="F15" i="1"/>
  <c r="D15" i="1"/>
  <c r="G15" i="1"/>
  <c r="G6" i="1"/>
  <c r="G5" i="1"/>
  <c r="J12" i="1"/>
  <c r="F12" i="1"/>
</calcChain>
</file>

<file path=xl/sharedStrings.xml><?xml version="1.0" encoding="utf-8"?>
<sst xmlns="http://schemas.openxmlformats.org/spreadsheetml/2006/main" count="42" uniqueCount="30">
  <si>
    <t>Pack Price</t>
  </si>
  <si>
    <t>Shipping</t>
  </si>
  <si>
    <t>Pack Qty</t>
  </si>
  <si>
    <t>Wheel Qty</t>
  </si>
  <si>
    <t>Wheel Price</t>
  </si>
  <si>
    <t>Unit Price</t>
  </si>
  <si>
    <t>Nuts for the lid to attach to M8, get embedded</t>
  </si>
  <si>
    <t>Supplier</t>
  </si>
  <si>
    <t>Amazon</t>
  </si>
  <si>
    <t>Date of Order</t>
  </si>
  <si>
    <t>Ship From</t>
  </si>
  <si>
    <t>China</t>
  </si>
  <si>
    <t>Car Price</t>
  </si>
  <si>
    <t>Bolts to hold lid on, Red Aluminium Hex M8x50 (They are used wherever there is high voltage under a cover)</t>
  </si>
  <si>
    <t>M3 Inserts</t>
  </si>
  <si>
    <t>RS</t>
  </si>
  <si>
    <t>Maplin</t>
  </si>
  <si>
    <t>UK</t>
  </si>
  <si>
    <t>Metalbits</t>
  </si>
  <si>
    <t>12mm x 12mm x 12mm Pads, cut of 1mm</t>
  </si>
  <si>
    <t>6mm rod x 100mm, cut of 1mm</t>
  </si>
  <si>
    <t>Unit of Measure</t>
  </si>
  <si>
    <t>mm</t>
  </si>
  <si>
    <t>Copper Wire 20SWG, 0.9mm diam, 250g price</t>
  </si>
  <si>
    <t>Packs to Order</t>
  </si>
  <si>
    <t>10mm x 3mm Side Pads &amp; Top Circuit, cuts of 3mm.  Order qty is 1m</t>
  </si>
  <si>
    <t>Metalbits Subtotal for one wheel, one car</t>
  </si>
  <si>
    <t>Packs to Order per Car</t>
  </si>
  <si>
    <t>Maplin Subtotal for one wheel, one car</t>
  </si>
  <si>
    <t>This spreadsheet excludes shipping, as that decreases with volume a lot.  It includes VAT. Or should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</si>
</sst>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5" formatCode="_-* #,##0_-;\-* #,##0_-;_-* &quot;-&quot;??_-;_-@_-"/>
    <numFmt numFmtId="167" formatCode="_-&quot;£&quot;* #,##0.0000_-;\-&quot;£&quot;* #,##0.0000_-;_-&quot;£&quot;* &quot;-&quot;??_-;_-@_-"/>
    <numFmt numFmtId="168" formatCode="_-&quot;£&quot;* #,##0.00000_-;\-&quot;£&quot;* #,##0.00000_-;_-&quot;£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44" fontId="0" fillId="0" borderId="0" xfId="2" applyFont="1"/>
    <xf numFmtId="44" fontId="0" fillId="0" borderId="0" xfId="0" applyNumberFormat="1"/>
    <xf numFmtId="14" fontId="0" fillId="0" borderId="0" xfId="0" applyNumberFormat="1"/>
    <xf numFmtId="0" fontId="2" fillId="0" borderId="0" xfId="0" applyFont="1"/>
    <xf numFmtId="44" fontId="2" fillId="0" borderId="0" xfId="0" applyNumberFormat="1" applyFont="1"/>
    <xf numFmtId="165" fontId="0" fillId="0" borderId="0" xfId="1" applyNumberFormat="1" applyFont="1"/>
    <xf numFmtId="167" fontId="0" fillId="0" borderId="0" xfId="2" applyNumberFormat="1" applyFont="1"/>
    <xf numFmtId="168" fontId="0" fillId="0" borderId="0" xfId="2" applyNumberFormat="1" applyFon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44" fontId="5" fillId="0" borderId="0" xfId="2" applyFont="1"/>
    <xf numFmtId="44" fontId="6" fillId="0" borderId="0" xfId="0" applyNumberFormat="1" applyFont="1"/>
    <xf numFmtId="0" fontId="6" fillId="0" borderId="0" xfId="0" applyFont="1"/>
  </cellXfs>
  <cellStyles count="15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zoomScale="150" zoomScaleNormal="150" zoomScalePageLayoutView="150" workbookViewId="0">
      <selection activeCell="B2" sqref="B2"/>
    </sheetView>
  </sheetViews>
  <sheetFormatPr baseColWidth="10" defaultRowHeight="15" x14ac:dyDescent="0"/>
  <cols>
    <col min="2" max="2" width="43.1640625" customWidth="1"/>
    <col min="3" max="3" width="10.83203125" style="1"/>
    <col min="7" max="7" width="11.5" bestFit="1" customWidth="1"/>
    <col min="10" max="10" width="10.83203125" style="4"/>
    <col min="13" max="13" width="10.83203125" style="4"/>
    <col min="15" max="15" width="10.83203125" style="1"/>
    <col min="16" max="16" width="11.83203125" customWidth="1"/>
  </cols>
  <sheetData>
    <row r="1" spans="2:17" s="9" customFormat="1" ht="45">
      <c r="B1" s="9" t="s">
        <v>29</v>
      </c>
      <c r="C1" s="10" t="s">
        <v>0</v>
      </c>
      <c r="D1" s="9" t="s">
        <v>2</v>
      </c>
      <c r="E1" s="9" t="s">
        <v>21</v>
      </c>
      <c r="F1" s="9" t="s">
        <v>5</v>
      </c>
      <c r="G1" s="9" t="s">
        <v>3</v>
      </c>
      <c r="H1" s="9" t="s">
        <v>21</v>
      </c>
      <c r="I1" s="9" t="s">
        <v>24</v>
      </c>
      <c r="J1" s="11" t="s">
        <v>4</v>
      </c>
      <c r="K1" s="9" t="s">
        <v>27</v>
      </c>
      <c r="M1" s="11" t="s">
        <v>12</v>
      </c>
      <c r="N1" s="9" t="s">
        <v>7</v>
      </c>
      <c r="O1" s="10" t="s">
        <v>1</v>
      </c>
      <c r="P1" s="9" t="s">
        <v>9</v>
      </c>
      <c r="Q1" s="9" t="s">
        <v>10</v>
      </c>
    </row>
    <row r="4" spans="2:17">
      <c r="B4" t="s">
        <v>19</v>
      </c>
      <c r="C4" s="1">
        <f>3.32/2*1.2</f>
        <v>1.9919999999999998</v>
      </c>
      <c r="D4">
        <v>1</v>
      </c>
      <c r="E4" t="s">
        <v>22</v>
      </c>
      <c r="F4" s="2">
        <f>C4/D4</f>
        <v>1.9919999999999998</v>
      </c>
      <c r="G4">
        <f>48*13*2</f>
        <v>1248</v>
      </c>
      <c r="H4" t="s">
        <v>22</v>
      </c>
      <c r="I4">
        <v>2</v>
      </c>
      <c r="J4" s="5">
        <f>I4*F4</f>
        <v>3.9839999999999995</v>
      </c>
      <c r="K4">
        <f>4*G4</f>
        <v>4992</v>
      </c>
      <c r="L4" t="s">
        <v>22</v>
      </c>
      <c r="M4" s="5">
        <f>5*F4</f>
        <v>9.9599999999999991</v>
      </c>
      <c r="N4" t="s">
        <v>18</v>
      </c>
    </row>
    <row r="5" spans="2:17" ht="30">
      <c r="B5" s="9" t="s">
        <v>25</v>
      </c>
      <c r="C5" s="7">
        <f>0.59*1.2</f>
        <v>0.70799999999999996</v>
      </c>
      <c r="D5">
        <v>1</v>
      </c>
      <c r="E5" t="s">
        <v>22</v>
      </c>
      <c r="F5" s="2">
        <f>C5/D5</f>
        <v>0.70799999999999996</v>
      </c>
      <c r="G5">
        <f>48*(15+15+121)</f>
        <v>7248</v>
      </c>
      <c r="H5" t="s">
        <v>22</v>
      </c>
      <c r="I5">
        <v>8</v>
      </c>
      <c r="J5" s="5">
        <f>I5*F5</f>
        <v>5.6639999999999997</v>
      </c>
      <c r="K5">
        <f t="shared" ref="K5:K6" si="0">4*G5</f>
        <v>28992</v>
      </c>
      <c r="L5" t="s">
        <v>22</v>
      </c>
      <c r="M5" s="5">
        <f>29*F5</f>
        <v>20.532</v>
      </c>
    </row>
    <row r="6" spans="2:17">
      <c r="B6" t="s">
        <v>20</v>
      </c>
      <c r="C6" s="1">
        <f>0.5*1.2</f>
        <v>0.6</v>
      </c>
      <c r="D6">
        <v>1</v>
      </c>
      <c r="E6" t="s">
        <v>22</v>
      </c>
      <c r="F6" s="2">
        <f>C6/D6</f>
        <v>0.6</v>
      </c>
      <c r="G6">
        <f>48*101</f>
        <v>4848</v>
      </c>
      <c r="H6" t="s">
        <v>22</v>
      </c>
      <c r="I6">
        <v>5</v>
      </c>
      <c r="J6" s="5">
        <f>I6*F6</f>
        <v>3</v>
      </c>
      <c r="K6">
        <f t="shared" si="0"/>
        <v>19392</v>
      </c>
      <c r="L6" t="s">
        <v>22</v>
      </c>
      <c r="M6" s="5">
        <f>20*F6</f>
        <v>12</v>
      </c>
    </row>
    <row r="7" spans="2:17" s="12" customFormat="1" ht="18">
      <c r="B7" s="15" t="s">
        <v>26</v>
      </c>
      <c r="C7" s="13"/>
      <c r="J7" s="14">
        <f>SUM(J4:J6)</f>
        <v>12.648</v>
      </c>
      <c r="M7" s="14">
        <f>SUM(M4:M6)</f>
        <v>42.491999999999997</v>
      </c>
      <c r="O7" s="13"/>
    </row>
    <row r="11" spans="2:17">
      <c r="B11" t="s">
        <v>14</v>
      </c>
      <c r="N11" t="s">
        <v>15</v>
      </c>
      <c r="Q11" t="s">
        <v>17</v>
      </c>
    </row>
    <row r="12" spans="2:17">
      <c r="B12" t="s">
        <v>13</v>
      </c>
      <c r="C12" s="1">
        <v>4.74</v>
      </c>
      <c r="D12">
        <v>6</v>
      </c>
      <c r="F12" s="2">
        <f>C12/D12</f>
        <v>0.79</v>
      </c>
      <c r="G12">
        <v>12</v>
      </c>
      <c r="J12" s="5">
        <f>G12*F12</f>
        <v>9.48</v>
      </c>
      <c r="M12" s="5"/>
      <c r="N12" t="s">
        <v>8</v>
      </c>
      <c r="O12" s="1">
        <v>7.99</v>
      </c>
      <c r="P12" s="3">
        <v>42391</v>
      </c>
      <c r="Q12" t="s">
        <v>11</v>
      </c>
    </row>
    <row r="13" spans="2:17">
      <c r="B13" t="s">
        <v>6</v>
      </c>
    </row>
    <row r="15" spans="2:17">
      <c r="B15" t="s">
        <v>23</v>
      </c>
      <c r="C15" s="1">
        <v>7.72</v>
      </c>
      <c r="D15" s="6">
        <f>425*100</f>
        <v>42500</v>
      </c>
      <c r="E15" t="s">
        <v>22</v>
      </c>
      <c r="F15" s="8">
        <f>C15/D15</f>
        <v>1.8164705882352941E-4</v>
      </c>
      <c r="G15" s="6">
        <f>PI()*8*300*48</f>
        <v>361911.47369354416</v>
      </c>
      <c r="H15" t="s">
        <v>22</v>
      </c>
      <c r="I15" s="6">
        <v>9</v>
      </c>
      <c r="J15" s="4">
        <f>I15*C15</f>
        <v>69.48</v>
      </c>
      <c r="K15" s="6"/>
      <c r="L15" s="6"/>
      <c r="N15" t="s">
        <v>16</v>
      </c>
      <c r="P15" s="3">
        <v>42391</v>
      </c>
      <c r="Q15" t="s">
        <v>17</v>
      </c>
    </row>
    <row r="16" spans="2:17" s="12" customFormat="1" ht="18">
      <c r="B16" s="15" t="s">
        <v>28</v>
      </c>
      <c r="C16" s="13"/>
      <c r="J16" s="14">
        <f>SUM(J13:J15)</f>
        <v>69.48</v>
      </c>
      <c r="M16" s="14">
        <f>SUM(M13:M15)</f>
        <v>0</v>
      </c>
      <c r="O16" s="13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 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Bowerman</dc:creator>
  <cp:lastModifiedBy>Robert Bowerman</cp:lastModifiedBy>
  <dcterms:created xsi:type="dcterms:W3CDTF">2016-01-23T05:30:43Z</dcterms:created>
  <dcterms:modified xsi:type="dcterms:W3CDTF">2016-01-25T09:38:16Z</dcterms:modified>
</cp:coreProperties>
</file>