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pell\Projects\me\materials\AI\jelenlet\"/>
    </mc:Choice>
  </mc:AlternateContent>
  <xr:revisionPtr revIDLastSave="0" documentId="13_ncr:1_{54D6F098-B7B6-4AA2-A8BA-18BA9DC928BC}" xr6:coauthVersionLast="47" xr6:coauthVersionMax="47" xr10:uidLastSave="{00000000-0000-0000-0000-000000000000}"/>
  <bookViews>
    <workbookView xWindow="-28920" yWindow="5235" windowWidth="29040" windowHeight="15720" xr2:uid="{07C5D06A-6ABB-4BE7-9F60-12023554FC87}"/>
  </bookViews>
  <sheets>
    <sheet name="Csütörtök_aláíró" sheetId="5" r:id="rId1"/>
    <sheet name="Csütörtöki Számoló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5" l="1"/>
  <c r="G5" i="5"/>
  <c r="G6" i="5"/>
  <c r="G7" i="5"/>
  <c r="G9" i="5"/>
  <c r="G10" i="5"/>
  <c r="G11" i="5"/>
  <c r="G17" i="5"/>
  <c r="G18" i="5"/>
  <c r="G20" i="5"/>
  <c r="G3" i="5"/>
  <c r="O4" i="6"/>
  <c r="O5" i="6"/>
  <c r="O6" i="6"/>
  <c r="O7" i="6"/>
  <c r="O8" i="6"/>
  <c r="G8" i="5" s="1"/>
  <c r="O9" i="6"/>
  <c r="O10" i="6"/>
  <c r="O11" i="6"/>
  <c r="O12" i="6"/>
  <c r="G12" i="5" s="1"/>
  <c r="O13" i="6"/>
  <c r="G13" i="5" s="1"/>
  <c r="O14" i="6"/>
  <c r="G14" i="5" s="1"/>
  <c r="O15" i="6"/>
  <c r="O16" i="6"/>
  <c r="G16" i="5" s="1"/>
  <c r="O17" i="6"/>
  <c r="O18" i="6"/>
  <c r="O19" i="6"/>
  <c r="G19" i="5" s="1"/>
  <c r="O20" i="6"/>
  <c r="O3" i="6"/>
  <c r="C21" i="6"/>
  <c r="D21" i="6"/>
  <c r="E21" i="6"/>
  <c r="F21" i="6"/>
  <c r="G21" i="6"/>
  <c r="H21" i="6"/>
  <c r="I21" i="6"/>
  <c r="J21" i="6"/>
  <c r="K21" i="6"/>
  <c r="L21" i="6"/>
  <c r="M21" i="6"/>
  <c r="N21" i="6"/>
  <c r="B21" i="6"/>
  <c r="E21" i="5"/>
  <c r="P21" i="6"/>
  <c r="G15" i="5" l="1"/>
  <c r="O21" i="6"/>
</calcChain>
</file>

<file path=xl/sharedStrings.xml><?xml version="1.0" encoding="utf-8"?>
<sst xmlns="http://schemas.openxmlformats.org/spreadsheetml/2006/main" count="83" uniqueCount="64">
  <si>
    <t>Név</t>
  </si>
  <si>
    <t>Neptun kód</t>
  </si>
  <si>
    <t>Aláírás</t>
  </si>
  <si>
    <t>Lakatos Róbert</t>
  </si>
  <si>
    <t>Oktató:</t>
  </si>
  <si>
    <t>Dátum:</t>
  </si>
  <si>
    <t>HIÁNYZÁS</t>
  </si>
  <si>
    <t>H</t>
  </si>
  <si>
    <t>A MESTERSÉGES INTELLIGENCIA ALAPJAI
JELENLÉTI</t>
  </si>
  <si>
    <t>ZH 1</t>
  </si>
  <si>
    <t>Összesen</t>
  </si>
  <si>
    <t>Összesen [%]</t>
  </si>
  <si>
    <t>NK</t>
  </si>
  <si>
    <t>CHEKSUM</t>
  </si>
  <si>
    <t>ZH 1+</t>
  </si>
  <si>
    <t>Balogh Levente</t>
  </si>
  <si>
    <t>EGXYOP</t>
  </si>
  <si>
    <t>Dobrosi Gergő</t>
  </si>
  <si>
    <t>CN8END</t>
  </si>
  <si>
    <t>Fazekas Kristóf Alex</t>
  </si>
  <si>
    <t>EBTMQ6</t>
  </si>
  <si>
    <t>Hegedüs Bálint</t>
  </si>
  <si>
    <t>JR4DZ1</t>
  </si>
  <si>
    <t>Hódosi Antal</t>
  </si>
  <si>
    <t>Y2S5HB</t>
  </si>
  <si>
    <t>Janovits Hunor</t>
  </si>
  <si>
    <t>BMDM2V</t>
  </si>
  <si>
    <t>Kádár Barnabás</t>
  </si>
  <si>
    <t>I3O8YV</t>
  </si>
  <si>
    <t>Karancsi Mátyás Béla</t>
  </si>
  <si>
    <t>IZBSD2</t>
  </si>
  <si>
    <t>Kelemen Péter</t>
  </si>
  <si>
    <t>ZOKWU1</t>
  </si>
  <si>
    <t>Lippai Róbert</t>
  </si>
  <si>
    <t>D9F0M8</t>
  </si>
  <si>
    <t>Mocsári Henrik</t>
  </si>
  <si>
    <t>MEU57E</t>
  </si>
  <si>
    <t>Papp Gréta</t>
  </si>
  <si>
    <t>FLF86G</t>
  </si>
  <si>
    <t>Pap Sándor Dániel</t>
  </si>
  <si>
    <t>I466FT</t>
  </si>
  <si>
    <t>Posta András</t>
  </si>
  <si>
    <t>Z1CWRJ</t>
  </si>
  <si>
    <t>Sipos Zoltán</t>
  </si>
  <si>
    <t>TA6HL0</t>
  </si>
  <si>
    <t>Szepesi Imre</t>
  </si>
  <si>
    <t>QYJR0O</t>
  </si>
  <si>
    <t>Tolvaj Péter</t>
  </si>
  <si>
    <t>OZ0M4V</t>
  </si>
  <si>
    <t>Veress József</t>
  </si>
  <si>
    <t>AM39WA</t>
  </si>
  <si>
    <t>2024.02.22</t>
  </si>
  <si>
    <t>2024.02.29</t>
  </si>
  <si>
    <t>2023.03.07</t>
  </si>
  <si>
    <t>2024.03.14</t>
  </si>
  <si>
    <t>2024.03.21</t>
  </si>
  <si>
    <t>2024.03.28</t>
  </si>
  <si>
    <t>2024.04.04</t>
  </si>
  <si>
    <t>2024.04.11</t>
  </si>
  <si>
    <t>2024.04.18</t>
  </si>
  <si>
    <t>2024.04.25</t>
  </si>
  <si>
    <t>2024.05.02</t>
  </si>
  <si>
    <t>2024.05.09</t>
  </si>
  <si>
    <t>2024.05.16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</si>
</sst>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;@"/>
    <numFmt numFmtId="165" formatCode="0.0"/>
  </numFmts>
  <fonts count="6" x14ac:knownFonts="1">
    <font>
      <sz val="11"/>
      <color theme="1"/>
      <name val="Calibri"/>
      <family val="2"/>
      <charset val="238"/>
      <scheme val="minor"/>
    </font>
    <font>
      <sz val="16"/>
      <color theme="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theme="1" tint="0.34998626667073579"/>
      </bottom>
      <diagonal/>
    </border>
    <border>
      <left/>
      <right/>
      <top style="thin">
        <color theme="1" tint="0.34998626667073579"/>
      </top>
      <bottom style="thin">
        <color theme="1" tint="0.34998626667073579"/>
      </bottom>
      <diagonal/>
    </border>
    <border>
      <left/>
      <right/>
      <top style="thin">
        <color theme="1" tint="0.34998626667073579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164" fontId="2" fillId="0" borderId="0" xfId="0" applyNumberFormat="1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0" fillId="0" borderId="5" xfId="0" applyBorder="1"/>
    <xf numFmtId="0" fontId="1" fillId="0" borderId="5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14" fontId="0" fillId="0" borderId="0" xfId="0" applyNumberFormat="1"/>
    <xf numFmtId="0" fontId="4" fillId="0" borderId="0" xfId="0" applyFont="1"/>
    <xf numFmtId="0" fontId="0" fillId="0" borderId="0" xfId="0" applyAlignment="1">
      <alignment vertical="center" wrapText="1"/>
    </xf>
    <xf numFmtId="0" fontId="2" fillId="0" borderId="5" xfId="0" applyFont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16" fontId="0" fillId="0" borderId="0" xfId="0" applyNumberFormat="1" applyAlignment="1">
      <alignment horizontal="center"/>
    </xf>
    <xf numFmtId="165" fontId="0" fillId="0" borderId="0" xfId="0" applyNumberFormat="1"/>
    <xf numFmtId="165" fontId="0" fillId="0" borderId="6" xfId="0" applyNumberFormat="1" applyBorder="1"/>
    <xf numFmtId="0" fontId="2" fillId="0" borderId="5" xfId="0" applyFont="1" applyBorder="1" applyAlignment="1">
      <alignment horizontal="center" vertical="center" wrapText="1"/>
    </xf>
    <xf numFmtId="164" fontId="1" fillId="0" borderId="5" xfId="0" applyNumberFormat="1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0" xfId="0" applyFont="1" applyAlignment="1">
      <alignment horizontal="center" vertical="top"/>
    </xf>
    <xf numFmtId="0" fontId="3" fillId="2" borderId="0" xfId="0" applyFont="1" applyFill="1" applyAlignment="1">
      <alignment horizontal="center"/>
    </xf>
  </cellXfs>
  <cellStyles count="1">
    <cellStyle name="Normal" xfId="0" builtinId="0"/>
  </cellStyles>
  <dxfs count="9">
    <dxf>
      <numFmt numFmtId="165" formatCode="0.0"/>
    </dxf>
    <dxf>
      <numFmt numFmtId="165" formatCode="0.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</dxf>
    <dxf>
      <numFmt numFmtId="0" formatCode="General"/>
    </dxf>
    <dxf>
      <numFmt numFmtId="0" formatCode="General"/>
    </dxf>
    <dxf>
      <numFmt numFmtId="165" formatCode="0.0"/>
    </dxf>
    <dxf>
      <numFmt numFmtId="0" formatCode="General"/>
    </dxf>
    <dxf>
      <font>
        <b/>
      </font>
      <alignment horizontal="general" vertical="center" textRotation="0" wrapText="1" indent="0" justifyLastLine="0" shrinkToFit="0" readingOrder="0"/>
    </dxf>
    <dxf>
      <numFmt numFmtId="21" formatCode="dd/mmm"/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5EC0C74-DD78-463D-AF64-866E115FCBD2}" name="Táblázat3" displayName="Táblázat3" ref="A2:T21" totalsRowCount="1" headerRowDxfId="8">
  <autoFilter ref="A2:T20" xr:uid="{05EC0C74-DD78-463D-AF64-866E115FCBD2}"/>
  <tableColumns count="20">
    <tableColumn id="1" xr3:uid="{AC4A2E64-5B3A-4A78-8887-FB0803873F74}" name="Név" totalsRowLabel="CHEKSUM" dataDxfId="7" totalsRowDxfId="2"/>
    <tableColumn id="2" xr3:uid="{81CB4C41-FCE0-45F1-8D24-A54F241D9EBF}" name="2024.02.22" totalsRowFunction="custom">
      <totalsRowFormula>SUM(Táblázat3[2024.02.22])</totalsRowFormula>
    </tableColumn>
    <tableColumn id="3" xr3:uid="{3A6612DC-FC82-4779-9A6E-532E4B83EBD4}" name="2024.02.29" totalsRowFunction="custom">
      <totalsRowFormula>SUM(Táblázat3[2024.02.29])</totalsRowFormula>
    </tableColumn>
    <tableColumn id="4" xr3:uid="{23E76CE7-6556-47D4-A6DB-9D8F80BDD9BA}" name="2023.03.07" totalsRowFunction="custom">
      <totalsRowFormula>SUM(Táblázat3[2023.03.07])</totalsRowFormula>
    </tableColumn>
    <tableColumn id="5" xr3:uid="{EE5CE654-7047-4680-81DF-6BC1059D7F6D}" name="2024.03.14" totalsRowFunction="custom">
      <totalsRowFormula>SUM(Táblázat3[2024.03.14])</totalsRowFormula>
    </tableColumn>
    <tableColumn id="6" xr3:uid="{D70B0B94-FFB6-4C52-9C6B-6E5AB35F0FCB}" name="2024.03.21" totalsRowFunction="custom">
      <totalsRowFormula>SUM(Táblázat3[2024.03.21])</totalsRowFormula>
    </tableColumn>
    <tableColumn id="7" xr3:uid="{6CA0262A-BCD7-440C-B875-0C30E4993870}" name="2024.03.28" totalsRowFunction="custom">
      <totalsRowFormula>SUM(Táblázat3[2024.03.28])</totalsRowFormula>
    </tableColumn>
    <tableColumn id="8" xr3:uid="{2035CED7-0EA3-4FA6-B5C6-32155E7B3C3E}" name="2024.04.04" totalsRowFunction="custom">
      <totalsRowFormula>SUM(Táblázat3[2024.04.04])</totalsRowFormula>
    </tableColumn>
    <tableColumn id="9" xr3:uid="{A9FF1D7F-4610-4A50-8F58-7103AB62151F}" name="2024.04.11" totalsRowFunction="custom">
      <totalsRowFormula>SUM(Táblázat3[2024.04.11])</totalsRowFormula>
    </tableColumn>
    <tableColumn id="10" xr3:uid="{B12A8C05-106F-40EF-9684-7231177944A2}" name="2024.04.18" totalsRowFunction="custom">
      <totalsRowFormula>SUM(Táblázat3[2024.04.18])</totalsRowFormula>
    </tableColumn>
    <tableColumn id="11" xr3:uid="{7F4626E3-D879-4C0E-9875-3EC305C1E480}" name="2024.04.25" totalsRowFunction="custom">
      <totalsRowFormula>SUM(Táblázat3[2024.04.25])</totalsRowFormula>
    </tableColumn>
    <tableColumn id="12" xr3:uid="{79D1074D-A62F-4557-A9F3-B495A4A0C572}" name="2024.05.02" totalsRowFunction="custom">
      <totalsRowFormula>SUM(Táblázat3[2024.05.02])</totalsRowFormula>
    </tableColumn>
    <tableColumn id="13" xr3:uid="{031B93BC-38C5-483A-B04C-918980083F8A}" name="2024.05.09" totalsRowFunction="custom">
      <totalsRowFormula>SUM(Táblázat3[2024.05.09])</totalsRowFormula>
    </tableColumn>
    <tableColumn id="14" xr3:uid="{B988FA89-1E4E-4372-AD4F-C4E869C0989B}" name="2024.05.16" totalsRowFunction="custom">
      <totalsRowFormula>SUM(Táblázat3[2024.05.16])</totalsRowFormula>
    </tableColumn>
    <tableColumn id="19" xr3:uid="{4DFFAA07-C216-428D-BFF6-4165AD3A414A}" name="HIÁNYZÁS" totalsRowFunction="custom" dataDxfId="6">
      <calculatedColumnFormula>SUM(Táblázat3[[#This Row],[2024.02.22]:[2024.05.16]])</calculatedColumnFormula>
      <totalsRowFormula>SUM(Táblázat3[HIÁNYZÁS])</totalsRowFormula>
    </tableColumn>
    <tableColumn id="16" xr3:uid="{A64515D3-1A98-4C9E-A999-EB8283597F31}" name="ZH 1" totalsRowFunction="custom" dataDxfId="5" totalsRowDxfId="1">
      <totalsRowFormula>AVERAGE(Táblázat3[ZH 1])</totalsRowFormula>
    </tableColumn>
    <tableColumn id="18" xr3:uid="{165AEBBF-1789-43C7-BA9C-2F3A140C4EE6}" name="Összesen" dataDxfId="4" totalsRowDxfId="0"/>
    <tableColumn id="20" xr3:uid="{7151E899-82F5-4E45-A6E8-D3B0BDD66E8E}" name="Összesen [%]" dataDxfId="3">
      <calculatedColumnFormula>Táblázat3[[#This Row],[Összesen]]/20</calculatedColumnFormula>
    </tableColumn>
    <tableColumn id="26" xr3:uid="{0640C8A2-607C-4481-9DE1-516A04491227}" name="ZH 1+"/>
    <tableColumn id="21" xr3:uid="{99355BC7-039B-4FC4-9826-FB67580683F4}" name="NK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91357-F3AE-40EB-9B50-1645484EC189}">
  <sheetPr>
    <tabColor theme="9" tint="0.39997558519241921"/>
  </sheetPr>
  <dimension ref="A1:G24"/>
  <sheetViews>
    <sheetView tabSelected="1" topLeftCell="A4" workbookViewId="0">
      <selection activeCell="L10" sqref="L10"/>
    </sheetView>
  </sheetViews>
  <sheetFormatPr defaultRowHeight="15" x14ac:dyDescent="0.25"/>
  <cols>
    <col min="1" max="1" width="30.140625" customWidth="1"/>
    <col min="2" max="2" width="1.28515625" customWidth="1"/>
    <col min="3" max="3" width="18.5703125" customWidth="1"/>
    <col min="4" max="4" width="1.140625" customWidth="1"/>
    <col min="5" max="5" width="28.5703125" customWidth="1"/>
    <col min="6" max="6" width="1.140625" customWidth="1"/>
    <col min="7" max="7" width="4.42578125" bestFit="1" customWidth="1"/>
  </cols>
  <sheetData>
    <row r="1" spans="1:7" ht="50.25" customHeight="1" x14ac:dyDescent="0.25">
      <c r="A1" s="22" t="s">
        <v>8</v>
      </c>
      <c r="B1" s="22"/>
      <c r="C1" s="22"/>
      <c r="D1" s="22"/>
      <c r="E1" s="22"/>
      <c r="F1" s="22"/>
      <c r="G1" s="22"/>
    </row>
    <row r="2" spans="1:7" ht="30" customHeight="1" x14ac:dyDescent="0.25">
      <c r="A2" s="8" t="s">
        <v>0</v>
      </c>
      <c r="B2" s="3"/>
      <c r="C2" s="8" t="s">
        <v>1</v>
      </c>
      <c r="D2" s="3"/>
      <c r="E2" s="8" t="s">
        <v>2</v>
      </c>
      <c r="F2" s="3"/>
      <c r="G2" s="17" t="s">
        <v>7</v>
      </c>
    </row>
    <row r="3" spans="1:7" ht="30" customHeight="1" x14ac:dyDescent="0.35">
      <c r="A3" s="12" t="s">
        <v>15</v>
      </c>
      <c r="B3" s="1"/>
      <c r="C3" s="6"/>
      <c r="D3" s="4"/>
      <c r="E3" s="5"/>
      <c r="F3" s="4"/>
      <c r="G3" s="18">
        <f>VLOOKUP(A3,Táblázat3[],15)</f>
        <v>0</v>
      </c>
    </row>
    <row r="4" spans="1:7" ht="30" customHeight="1" x14ac:dyDescent="0.35">
      <c r="A4" s="11" t="s">
        <v>17</v>
      </c>
      <c r="B4" s="1"/>
      <c r="C4" s="6"/>
      <c r="D4" s="4"/>
      <c r="E4" s="6"/>
      <c r="F4" s="4"/>
      <c r="G4" s="18">
        <f>VLOOKUP(A4,Táblázat3[],15)</f>
        <v>2</v>
      </c>
    </row>
    <row r="5" spans="1:7" ht="30" customHeight="1" x14ac:dyDescent="0.35">
      <c r="A5" s="11" t="s">
        <v>19</v>
      </c>
      <c r="B5" s="1"/>
      <c r="C5" s="6"/>
      <c r="D5" s="4"/>
      <c r="E5" s="6"/>
      <c r="F5" s="4"/>
      <c r="G5" s="18">
        <f>VLOOKUP(A5,Táblázat3[],15)</f>
        <v>0</v>
      </c>
    </row>
    <row r="6" spans="1:7" ht="30" customHeight="1" x14ac:dyDescent="0.35">
      <c r="A6" s="11" t="s">
        <v>21</v>
      </c>
      <c r="B6" s="1"/>
      <c r="C6" s="5"/>
      <c r="D6" s="4"/>
      <c r="E6" s="6"/>
      <c r="F6" s="4"/>
      <c r="G6" s="18">
        <f>VLOOKUP(A6,Táblázat3[],15)</f>
        <v>0</v>
      </c>
    </row>
    <row r="7" spans="1:7" ht="30" customHeight="1" x14ac:dyDescent="0.35">
      <c r="A7" s="11" t="s">
        <v>23</v>
      </c>
      <c r="B7" s="1"/>
      <c r="C7" s="6"/>
      <c r="D7" s="4"/>
      <c r="E7" s="6"/>
      <c r="F7" s="4"/>
      <c r="G7" s="18">
        <f>VLOOKUP(A7,Táblázat3[],15)</f>
        <v>1</v>
      </c>
    </row>
    <row r="8" spans="1:7" ht="30" customHeight="1" x14ac:dyDescent="0.35">
      <c r="A8" s="13" t="s">
        <v>25</v>
      </c>
      <c r="B8" s="1"/>
      <c r="C8" s="5"/>
      <c r="D8" s="4"/>
      <c r="E8" s="6"/>
      <c r="F8" s="4"/>
      <c r="G8" s="18">
        <f>VLOOKUP(A8,Táblázat3[],15)</f>
        <v>1</v>
      </c>
    </row>
    <row r="9" spans="1:7" ht="30" customHeight="1" x14ac:dyDescent="0.35">
      <c r="A9" s="11" t="s">
        <v>27</v>
      </c>
      <c r="B9" s="1"/>
      <c r="C9" s="6"/>
      <c r="D9" s="4"/>
      <c r="E9" s="6"/>
      <c r="F9" s="4"/>
      <c r="G9" s="18">
        <f>VLOOKUP(A9,Táblázat3[],15)</f>
        <v>1</v>
      </c>
    </row>
    <row r="10" spans="1:7" ht="30" customHeight="1" x14ac:dyDescent="0.35">
      <c r="A10" s="11" t="s">
        <v>29</v>
      </c>
      <c r="B10" s="1"/>
      <c r="C10" s="6"/>
      <c r="D10" s="4"/>
      <c r="E10" s="6"/>
      <c r="F10" s="4"/>
      <c r="G10" s="18">
        <f>VLOOKUP(A10,Táblázat3[],15)</f>
        <v>1</v>
      </c>
    </row>
    <row r="11" spans="1:7" ht="30" customHeight="1" x14ac:dyDescent="0.35">
      <c r="A11" s="11" t="s">
        <v>31</v>
      </c>
      <c r="B11" s="1"/>
      <c r="C11" s="6"/>
      <c r="D11" s="4"/>
      <c r="E11" s="6"/>
      <c r="F11" s="4"/>
      <c r="G11" s="18">
        <f>VLOOKUP(A11,Táblázat3[],15)</f>
        <v>2</v>
      </c>
    </row>
    <row r="12" spans="1:7" ht="30" customHeight="1" x14ac:dyDescent="0.35">
      <c r="A12" s="11" t="s">
        <v>33</v>
      </c>
      <c r="B12" s="1"/>
      <c r="C12" s="6"/>
      <c r="D12" s="4"/>
      <c r="E12" s="6"/>
      <c r="F12" s="4"/>
      <c r="G12" s="18">
        <f>VLOOKUP(A12,Táblázat3[],15)</f>
        <v>1</v>
      </c>
    </row>
    <row r="13" spans="1:7" ht="30" customHeight="1" x14ac:dyDescent="0.35">
      <c r="A13" s="11" t="s">
        <v>35</v>
      </c>
      <c r="B13" s="1"/>
      <c r="C13" s="9"/>
      <c r="D13" s="4"/>
      <c r="E13" s="9"/>
      <c r="F13" s="4"/>
      <c r="G13" s="18">
        <f>VLOOKUP(A13,Táblázat3[],15)</f>
        <v>2</v>
      </c>
    </row>
    <row r="14" spans="1:7" ht="30" customHeight="1" x14ac:dyDescent="0.35">
      <c r="A14" s="11" t="s">
        <v>37</v>
      </c>
      <c r="B14" s="1"/>
      <c r="C14" s="9"/>
      <c r="D14" s="4"/>
      <c r="E14" s="9"/>
      <c r="F14" s="4"/>
      <c r="G14" s="18">
        <f>VLOOKUP(A14,Táblázat3[],15)</f>
        <v>2</v>
      </c>
    </row>
    <row r="15" spans="1:7" ht="30" customHeight="1" x14ac:dyDescent="0.35">
      <c r="A15" s="11" t="s">
        <v>39</v>
      </c>
      <c r="B15" s="1"/>
      <c r="C15" s="9"/>
      <c r="D15" s="4"/>
      <c r="E15" s="9"/>
      <c r="F15" s="4"/>
      <c r="G15" s="18">
        <f>VLOOKUP(A15,Táblázat3[],15)</f>
        <v>2</v>
      </c>
    </row>
    <row r="16" spans="1:7" ht="30" customHeight="1" x14ac:dyDescent="0.35">
      <c r="A16" s="11" t="s">
        <v>41</v>
      </c>
      <c r="B16" s="1"/>
      <c r="C16" s="9"/>
      <c r="D16" s="4"/>
      <c r="E16" s="9"/>
      <c r="F16" s="4"/>
      <c r="G16" s="18">
        <f>VLOOKUP(A16,Táblázat3[],15)</f>
        <v>2</v>
      </c>
    </row>
    <row r="17" spans="1:7" ht="30" customHeight="1" x14ac:dyDescent="0.35">
      <c r="A17" s="11" t="s">
        <v>43</v>
      </c>
      <c r="B17" s="1"/>
      <c r="C17" s="9"/>
      <c r="D17" s="4"/>
      <c r="E17" s="9"/>
      <c r="F17" s="4"/>
      <c r="G17" s="18">
        <f>VLOOKUP(A17,Táblázat3[],15)</f>
        <v>0</v>
      </c>
    </row>
    <row r="18" spans="1:7" ht="30" customHeight="1" x14ac:dyDescent="0.35">
      <c r="A18" s="11" t="s">
        <v>45</v>
      </c>
      <c r="B18" s="1"/>
      <c r="C18" s="9"/>
      <c r="D18" s="4"/>
      <c r="E18" s="9"/>
      <c r="F18" s="4"/>
      <c r="G18" s="18">
        <f>VLOOKUP(A18,Táblázat3[],15)</f>
        <v>2</v>
      </c>
    </row>
    <row r="19" spans="1:7" ht="30" customHeight="1" x14ac:dyDescent="0.35">
      <c r="A19" s="11" t="s">
        <v>47</v>
      </c>
      <c r="B19" s="1"/>
      <c r="C19" s="9"/>
      <c r="D19" s="4"/>
      <c r="E19" s="9"/>
      <c r="F19" s="4"/>
      <c r="G19" s="18">
        <f>VLOOKUP(A19,Táblázat3[],15)</f>
        <v>2</v>
      </c>
    </row>
    <row r="20" spans="1:7" ht="30" customHeight="1" x14ac:dyDescent="0.35">
      <c r="A20" s="11" t="s">
        <v>49</v>
      </c>
      <c r="C20" s="10"/>
      <c r="E20" s="10"/>
      <c r="G20" s="18">
        <f>VLOOKUP(A20,Táblázat3[],15)</f>
        <v>1</v>
      </c>
    </row>
    <row r="21" spans="1:7" ht="37.5" customHeight="1" x14ac:dyDescent="0.35">
      <c r="C21" s="2" t="s">
        <v>5</v>
      </c>
      <c r="D21" s="1"/>
      <c r="E21" s="23">
        <f ca="1">NOW()</f>
        <v>45414.390831712961</v>
      </c>
      <c r="F21" s="23"/>
      <c r="G21" s="23"/>
    </row>
    <row r="22" spans="1:7" ht="11.25" customHeight="1" x14ac:dyDescent="0.35">
      <c r="C22" s="2"/>
      <c r="D22" s="1"/>
      <c r="E22" s="7"/>
      <c r="F22" s="7"/>
    </row>
    <row r="23" spans="1:7" ht="30" customHeight="1" x14ac:dyDescent="0.35">
      <c r="C23" s="2" t="s">
        <v>4</v>
      </c>
      <c r="D23" s="1"/>
      <c r="E23" s="24"/>
      <c r="F23" s="24"/>
      <c r="G23" s="24"/>
    </row>
    <row r="24" spans="1:7" ht="30" customHeight="1" x14ac:dyDescent="0.25">
      <c r="E24" s="25" t="s">
        <v>3</v>
      </c>
      <c r="F24" s="25"/>
      <c r="G24" s="25"/>
    </row>
  </sheetData>
  <mergeCells count="4">
    <mergeCell ref="A1:G1"/>
    <mergeCell ref="E21:G21"/>
    <mergeCell ref="E23:G23"/>
    <mergeCell ref="E24:G2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44594-C8D8-4479-9E1B-F396D00D2A17}">
  <sheetPr>
    <tabColor theme="9" tint="0.39997558519241921"/>
  </sheetPr>
  <dimension ref="A1:U21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K20" sqref="K20"/>
    </sheetView>
  </sheetViews>
  <sheetFormatPr defaultRowHeight="15" x14ac:dyDescent="0.25"/>
  <cols>
    <col min="1" max="1" width="22.42578125" bestFit="1" customWidth="1"/>
    <col min="2" max="6" width="12.42578125" bestFit="1" customWidth="1"/>
    <col min="7" max="7" width="13.42578125" bestFit="1" customWidth="1"/>
    <col min="8" max="14" width="12.42578125" bestFit="1" customWidth="1"/>
    <col min="15" max="15" width="12.28515625" bestFit="1" customWidth="1"/>
    <col min="16" max="16" width="9.28515625" bestFit="1" customWidth="1"/>
    <col min="17" max="17" width="13.85546875" bestFit="1" customWidth="1"/>
    <col min="18" max="18" width="17.28515625" bestFit="1" customWidth="1"/>
    <col min="19" max="19" width="10.28515625" bestFit="1" customWidth="1"/>
  </cols>
  <sheetData>
    <row r="1" spans="1:21" x14ac:dyDescent="0.25">
      <c r="A1" s="26">
        <v>2023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</row>
    <row r="2" spans="1:21" x14ac:dyDescent="0.25">
      <c r="A2" t="s">
        <v>0</v>
      </c>
      <c r="B2" s="14" t="s">
        <v>51</v>
      </c>
      <c r="C2" s="14" t="s">
        <v>52</v>
      </c>
      <c r="D2" s="14" t="s">
        <v>53</v>
      </c>
      <c r="E2" s="14" t="s">
        <v>54</v>
      </c>
      <c r="F2" s="14" t="s">
        <v>55</v>
      </c>
      <c r="G2" s="14" t="s">
        <v>56</v>
      </c>
      <c r="H2" s="14" t="s">
        <v>57</v>
      </c>
      <c r="I2" s="14" t="s">
        <v>58</v>
      </c>
      <c r="J2" s="14" t="s">
        <v>59</v>
      </c>
      <c r="K2" s="14" t="s">
        <v>60</v>
      </c>
      <c r="L2" s="14" t="s">
        <v>61</v>
      </c>
      <c r="M2" s="14" t="s">
        <v>62</v>
      </c>
      <c r="N2" s="14" t="s">
        <v>63</v>
      </c>
      <c r="O2" s="14" t="s">
        <v>6</v>
      </c>
      <c r="P2" s="19" t="s">
        <v>9</v>
      </c>
      <c r="Q2" s="19" t="s">
        <v>10</v>
      </c>
      <c r="R2" s="19" t="s">
        <v>11</v>
      </c>
      <c r="S2" s="19" t="s">
        <v>14</v>
      </c>
      <c r="T2" s="19" t="s">
        <v>12</v>
      </c>
    </row>
    <row r="3" spans="1:21" x14ac:dyDescent="0.25">
      <c r="A3" s="16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f>SUM(Táblázat3[[#This Row],[2024.02.22]:[2024.05.16]])</f>
        <v>0</v>
      </c>
      <c r="P3" s="20">
        <v>0</v>
      </c>
      <c r="T3" t="s">
        <v>16</v>
      </c>
      <c r="U3" s="4"/>
    </row>
    <row r="4" spans="1:21" x14ac:dyDescent="0.25">
      <c r="A4" s="16" t="s">
        <v>17</v>
      </c>
      <c r="B4">
        <v>0</v>
      </c>
      <c r="C4">
        <v>0</v>
      </c>
      <c r="D4">
        <v>1</v>
      </c>
      <c r="E4">
        <v>0</v>
      </c>
      <c r="F4">
        <v>0</v>
      </c>
      <c r="G4">
        <v>1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f>SUM(Táblázat3[[#This Row],[2024.02.22]:[2024.05.16]])</f>
        <v>2</v>
      </c>
      <c r="P4" s="20">
        <v>0</v>
      </c>
      <c r="T4" t="s">
        <v>18</v>
      </c>
      <c r="U4" s="4"/>
    </row>
    <row r="5" spans="1:21" x14ac:dyDescent="0.25">
      <c r="A5" s="16" t="s">
        <v>19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f>SUM(Táblázat3[[#This Row],[2024.02.22]:[2024.05.16]])</f>
        <v>0</v>
      </c>
      <c r="P5" s="21">
        <v>0</v>
      </c>
      <c r="T5" t="s">
        <v>20</v>
      </c>
      <c r="U5" s="4"/>
    </row>
    <row r="6" spans="1:21" x14ac:dyDescent="0.25">
      <c r="A6" s="16" t="s">
        <v>21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f>SUM(Táblázat3[[#This Row],[2024.02.22]:[2024.05.16]])</f>
        <v>0</v>
      </c>
      <c r="P6" s="20">
        <v>0</v>
      </c>
      <c r="T6" t="s">
        <v>22</v>
      </c>
      <c r="U6" s="4"/>
    </row>
    <row r="7" spans="1:21" x14ac:dyDescent="0.25">
      <c r="A7" s="16" t="s">
        <v>23</v>
      </c>
      <c r="B7">
        <v>0</v>
      </c>
      <c r="C7">
        <v>0</v>
      </c>
      <c r="D7">
        <v>0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f>SUM(Táblázat3[[#This Row],[2024.02.22]:[2024.05.16]])</f>
        <v>1</v>
      </c>
      <c r="P7" s="20">
        <v>0</v>
      </c>
      <c r="T7" t="s">
        <v>24</v>
      </c>
      <c r="U7" s="4"/>
    </row>
    <row r="8" spans="1:21" x14ac:dyDescent="0.25">
      <c r="A8" s="16" t="s">
        <v>25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f>SUM(Táblázat3[[#This Row],[2024.02.22]:[2024.05.16]])</f>
        <v>1</v>
      </c>
      <c r="P8" s="20">
        <v>0</v>
      </c>
      <c r="T8" t="s">
        <v>26</v>
      </c>
      <c r="U8" s="4"/>
    </row>
    <row r="9" spans="1:21" x14ac:dyDescent="0.25">
      <c r="A9" s="16" t="s">
        <v>27</v>
      </c>
      <c r="B9">
        <v>0</v>
      </c>
      <c r="C9">
        <v>0</v>
      </c>
      <c r="D9">
        <v>0</v>
      </c>
      <c r="E9">
        <v>1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f>SUM(Táblázat3[[#This Row],[2024.02.22]:[2024.05.16]])</f>
        <v>1</v>
      </c>
      <c r="P9" s="20">
        <v>0</v>
      </c>
      <c r="T9" t="s">
        <v>28</v>
      </c>
      <c r="U9" s="4"/>
    </row>
    <row r="10" spans="1:21" x14ac:dyDescent="0.25">
      <c r="A10" s="16" t="s">
        <v>29</v>
      </c>
      <c r="B10">
        <v>0</v>
      </c>
      <c r="C10">
        <v>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f>SUM(Táblázat3[[#This Row],[2024.02.22]:[2024.05.16]])</f>
        <v>1</v>
      </c>
      <c r="P10" s="20">
        <v>0</v>
      </c>
      <c r="T10" t="s">
        <v>30</v>
      </c>
      <c r="U10" s="4"/>
    </row>
    <row r="11" spans="1:21" x14ac:dyDescent="0.25">
      <c r="A11" s="16" t="s">
        <v>31</v>
      </c>
      <c r="B11">
        <v>0</v>
      </c>
      <c r="C11">
        <v>0</v>
      </c>
      <c r="D11">
        <v>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0</v>
      </c>
      <c r="M11">
        <v>0</v>
      </c>
      <c r="N11">
        <v>0</v>
      </c>
      <c r="O11">
        <f>SUM(Táblázat3[[#This Row],[2024.02.22]:[2024.05.16]])</f>
        <v>2</v>
      </c>
      <c r="P11" s="20">
        <v>0</v>
      </c>
      <c r="T11" t="s">
        <v>32</v>
      </c>
      <c r="U11" s="4"/>
    </row>
    <row r="12" spans="1:21" x14ac:dyDescent="0.25">
      <c r="A12" s="16" t="s">
        <v>33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1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f>SUM(Táblázat3[[#This Row],[2024.02.22]:[2024.05.16]])</f>
        <v>1</v>
      </c>
      <c r="P12" s="20">
        <v>0</v>
      </c>
      <c r="T12" t="s">
        <v>34</v>
      </c>
      <c r="U12" s="4"/>
    </row>
    <row r="13" spans="1:21" x14ac:dyDescent="0.25">
      <c r="A13" s="16" t="s">
        <v>35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1</v>
      </c>
      <c r="I13">
        <v>1</v>
      </c>
      <c r="J13">
        <v>0</v>
      </c>
      <c r="K13">
        <v>0</v>
      </c>
      <c r="L13">
        <v>0</v>
      </c>
      <c r="M13">
        <v>0</v>
      </c>
      <c r="N13">
        <v>0</v>
      </c>
      <c r="O13">
        <f>SUM(Táblázat3[[#This Row],[2024.02.22]:[2024.05.16]])</f>
        <v>2</v>
      </c>
      <c r="P13" s="20">
        <v>0</v>
      </c>
      <c r="T13" t="s">
        <v>36</v>
      </c>
      <c r="U13" s="4"/>
    </row>
    <row r="14" spans="1:21" x14ac:dyDescent="0.25">
      <c r="A14" s="16" t="s">
        <v>37</v>
      </c>
      <c r="B14">
        <v>0</v>
      </c>
      <c r="C14">
        <v>0</v>
      </c>
      <c r="D14">
        <v>0</v>
      </c>
      <c r="E14">
        <v>1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0</v>
      </c>
      <c r="M14">
        <v>0</v>
      </c>
      <c r="N14">
        <v>0</v>
      </c>
      <c r="O14">
        <f>SUM(Táblázat3[[#This Row],[2024.02.22]:[2024.05.16]])</f>
        <v>2</v>
      </c>
      <c r="P14" s="20">
        <v>0</v>
      </c>
      <c r="T14" t="s">
        <v>38</v>
      </c>
      <c r="U14" s="4"/>
    </row>
    <row r="15" spans="1:21" x14ac:dyDescent="0.25">
      <c r="A15" s="16" t="s">
        <v>39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f>SUM(Táblázat3[[#This Row],[2024.02.22]:[2024.05.16]])</f>
        <v>0</v>
      </c>
      <c r="P15" s="20">
        <v>0</v>
      </c>
      <c r="T15" t="s">
        <v>40</v>
      </c>
      <c r="U15" s="4"/>
    </row>
    <row r="16" spans="1:21" x14ac:dyDescent="0.25">
      <c r="A16" s="16" t="s">
        <v>41</v>
      </c>
      <c r="B16">
        <v>0</v>
      </c>
      <c r="C16">
        <v>0</v>
      </c>
      <c r="D16">
        <v>0</v>
      </c>
      <c r="E16">
        <v>1</v>
      </c>
      <c r="F16">
        <v>0</v>
      </c>
      <c r="G16">
        <v>1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f>SUM(Táblázat3[[#This Row],[2024.02.22]:[2024.05.16]])</f>
        <v>2</v>
      </c>
      <c r="P16" s="20">
        <v>0</v>
      </c>
      <c r="T16" t="s">
        <v>42</v>
      </c>
      <c r="U16" s="4"/>
    </row>
    <row r="17" spans="1:21" x14ac:dyDescent="0.25">
      <c r="A17" s="16" t="s">
        <v>43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f>SUM(Táblázat3[[#This Row],[2024.02.22]:[2024.05.16]])</f>
        <v>0</v>
      </c>
      <c r="P17" s="20">
        <v>0</v>
      </c>
      <c r="T17" t="s">
        <v>44</v>
      </c>
      <c r="U17" s="4"/>
    </row>
    <row r="18" spans="1:21" x14ac:dyDescent="0.25">
      <c r="A18" s="16" t="s">
        <v>45</v>
      </c>
      <c r="B18">
        <v>0</v>
      </c>
      <c r="C18">
        <v>0</v>
      </c>
      <c r="D18">
        <v>1</v>
      </c>
      <c r="E18">
        <v>0</v>
      </c>
      <c r="F18">
        <v>0</v>
      </c>
      <c r="G18">
        <v>1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f>SUM(Táblázat3[[#This Row],[2024.02.22]:[2024.05.16]])</f>
        <v>2</v>
      </c>
      <c r="P18" s="20">
        <v>0</v>
      </c>
      <c r="T18" t="s">
        <v>46</v>
      </c>
      <c r="U18" s="4"/>
    </row>
    <row r="19" spans="1:21" x14ac:dyDescent="0.25">
      <c r="A19" s="16" t="s">
        <v>47</v>
      </c>
      <c r="B19">
        <v>1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1</v>
      </c>
      <c r="L19">
        <v>0</v>
      </c>
      <c r="M19">
        <v>0</v>
      </c>
      <c r="N19">
        <v>0</v>
      </c>
      <c r="O19">
        <f>SUM(Táblázat3[[#This Row],[2024.02.22]:[2024.05.16]])</f>
        <v>2</v>
      </c>
      <c r="P19" s="20">
        <v>0</v>
      </c>
      <c r="T19" t="s">
        <v>48</v>
      </c>
    </row>
    <row r="20" spans="1:21" x14ac:dyDescent="0.25">
      <c r="A20" s="16" t="s">
        <v>49</v>
      </c>
      <c r="B20">
        <v>0</v>
      </c>
      <c r="C20">
        <v>0</v>
      </c>
      <c r="D20">
        <v>1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f>SUM(Táblázat3[[#This Row],[2024.02.22]:[2024.05.16]])</f>
        <v>1</v>
      </c>
      <c r="P20" s="20">
        <v>0</v>
      </c>
      <c r="T20" t="s">
        <v>50</v>
      </c>
    </row>
    <row r="21" spans="1:21" x14ac:dyDescent="0.25">
      <c r="A21" s="15" t="s">
        <v>13</v>
      </c>
      <c r="B21">
        <f>SUM(Táblázat3[2024.02.22])</f>
        <v>1</v>
      </c>
      <c r="C21">
        <f>SUM(Táblázat3[2024.02.29])</f>
        <v>1</v>
      </c>
      <c r="D21">
        <f>SUM(Táblázat3[2023.03.07])</f>
        <v>4</v>
      </c>
      <c r="E21">
        <f>SUM(Táblázat3[2024.03.14])</f>
        <v>4</v>
      </c>
      <c r="F21">
        <f>SUM(Táblázat3[2024.03.21])</f>
        <v>0</v>
      </c>
      <c r="G21">
        <f>SUM(Táblázat3[2024.03.28])</f>
        <v>3</v>
      </c>
      <c r="H21">
        <f>SUM(Táblázat3[2024.04.04])</f>
        <v>3</v>
      </c>
      <c r="I21">
        <f>SUM(Táblázat3[2024.04.11])</f>
        <v>1</v>
      </c>
      <c r="J21">
        <f>SUM(Táblázat3[2024.04.18])</f>
        <v>0</v>
      </c>
      <c r="K21">
        <f>SUM(Táblázat3[2024.04.25])</f>
        <v>3</v>
      </c>
      <c r="L21">
        <f>SUM(Táblázat3[2024.05.02])</f>
        <v>0</v>
      </c>
      <c r="M21">
        <f>SUM(Táblázat3[2024.05.09])</f>
        <v>0</v>
      </c>
      <c r="N21">
        <f>SUM(Táblázat3[2024.05.16])</f>
        <v>0</v>
      </c>
      <c r="O21">
        <f>SUM(Táblázat3[HIÁNYZÁS])</f>
        <v>20</v>
      </c>
      <c r="P21" s="20">
        <f>AVERAGE(Táblázat3[ZH 1])</f>
        <v>0</v>
      </c>
      <c r="Q21" s="20"/>
    </row>
  </sheetData>
  <mergeCells count="1">
    <mergeCell ref="A1:T1"/>
  </mergeCells>
  <phoneticPr fontId="5" type="noConversion"/>
  <pageMargins left="0.7" right="0.7" top="0.75" bottom="0.75" header="0.3" footer="0.3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Csütörtök_aláíró</vt:lpstr>
      <vt:lpstr>Csütörtöki Számoló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opell</dc:creator>
  <cp:lastModifiedBy>Lakatos Róbert</cp:lastModifiedBy>
  <cp:lastPrinted>2024-05-02T07:23:37Z</cp:lastPrinted>
  <dcterms:created xsi:type="dcterms:W3CDTF">2021-09-09T16:41:18Z</dcterms:created>
  <dcterms:modified xsi:type="dcterms:W3CDTF">2024-05-02T07:24:02Z</dcterms:modified>
</cp:coreProperties>
</file>