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70" yWindow="975" windowWidth="20535" windowHeight="9315" firstSheet="3" activeTab="8"/>
  </bookViews>
  <sheets>
    <sheet name="Data" sheetId="1" r:id="rId1"/>
    <sheet name="Claims Numbers" sheetId="2" r:id="rId2"/>
    <sheet name="Payment Amounts" sheetId="3" r:id="rId3"/>
    <sheet name="Parameters" sheetId="4" r:id="rId4"/>
    <sheet name="Projections - RBNS" sheetId="5" r:id="rId5"/>
    <sheet name="Projections - RBNS (2)" sheetId="6" r:id="rId6"/>
    <sheet name="Projections - RBNS (2nd attempt" sheetId="7" r:id="rId7"/>
    <sheet name="Sheet1" sheetId="8" r:id="rId8"/>
    <sheet name="Sheet2" sheetId="9" r:id="rId9"/>
  </sheets>
  <calcPr calcId="145621"/>
</workbook>
</file>

<file path=xl/calcChain.xml><?xml version="1.0" encoding="utf-8"?>
<calcChain xmlns="http://schemas.openxmlformats.org/spreadsheetml/2006/main">
  <c r="X14" i="9" l="1"/>
  <c r="W15" i="9"/>
  <c r="W14" i="9"/>
  <c r="V16" i="9"/>
  <c r="V15" i="9"/>
  <c r="V14" i="9"/>
  <c r="U17" i="9"/>
  <c r="U16" i="9"/>
  <c r="U15" i="9"/>
  <c r="U14" i="9"/>
  <c r="T18" i="9"/>
  <c r="T17" i="9"/>
  <c r="T16" i="9"/>
  <c r="T15" i="9"/>
  <c r="T14" i="9"/>
  <c r="S19" i="9"/>
  <c r="S18" i="9"/>
  <c r="S17" i="9"/>
  <c r="S16" i="9"/>
  <c r="S15" i="9"/>
  <c r="S14" i="9"/>
  <c r="R20" i="9"/>
  <c r="R19" i="9"/>
  <c r="R18" i="9"/>
  <c r="R17" i="9"/>
  <c r="R16" i="9"/>
  <c r="R15" i="9"/>
  <c r="R14" i="9"/>
  <c r="Q21" i="9"/>
  <c r="Q20" i="9"/>
  <c r="Q19" i="9"/>
  <c r="Q18" i="9"/>
  <c r="Q17" i="9"/>
  <c r="Q16" i="9"/>
  <c r="Q15" i="9"/>
  <c r="Q14" i="9"/>
  <c r="P22" i="9"/>
  <c r="P21" i="9"/>
  <c r="P20" i="9"/>
  <c r="P19" i="9"/>
  <c r="P18" i="9"/>
  <c r="P17" i="9"/>
  <c r="P16" i="9"/>
  <c r="P15" i="9"/>
  <c r="P14" i="9"/>
  <c r="O23" i="9"/>
  <c r="O22" i="9"/>
  <c r="O21" i="9"/>
  <c r="O20" i="9"/>
  <c r="O19" i="9"/>
  <c r="O18" i="9"/>
  <c r="O17" i="9"/>
  <c r="O16" i="9"/>
  <c r="O15" i="9"/>
  <c r="O14" i="9"/>
  <c r="L27" i="9"/>
  <c r="K28" i="9"/>
  <c r="K27" i="9"/>
  <c r="J29" i="9"/>
  <c r="J28" i="9"/>
  <c r="J27" i="9"/>
  <c r="I30" i="9"/>
  <c r="I29" i="9"/>
  <c r="I28" i="9"/>
  <c r="I27" i="9"/>
  <c r="H31" i="9"/>
  <c r="H30" i="9"/>
  <c r="H29" i="9"/>
  <c r="H28" i="9"/>
  <c r="H27" i="9"/>
  <c r="G32" i="9"/>
  <c r="G31" i="9"/>
  <c r="G30" i="9"/>
  <c r="G29" i="9"/>
  <c r="G28" i="9"/>
  <c r="G27" i="9"/>
  <c r="F33" i="9"/>
  <c r="F32" i="9"/>
  <c r="F31" i="9"/>
  <c r="F30" i="9"/>
  <c r="F29" i="9"/>
  <c r="F28" i="9"/>
  <c r="F27" i="9"/>
  <c r="E34" i="9"/>
  <c r="E33" i="9"/>
  <c r="E32" i="9"/>
  <c r="E31" i="9"/>
  <c r="E30" i="9"/>
  <c r="E29" i="9"/>
  <c r="E28" i="9"/>
  <c r="E27" i="9"/>
  <c r="D35" i="9"/>
  <c r="D34" i="9"/>
  <c r="D33" i="9"/>
  <c r="D32" i="9"/>
  <c r="D31" i="9"/>
  <c r="D30" i="9"/>
  <c r="D29" i="9"/>
  <c r="D28" i="9"/>
  <c r="D27" i="9"/>
  <c r="C36" i="9"/>
  <c r="C35" i="9"/>
  <c r="C34" i="9"/>
  <c r="C33" i="9"/>
  <c r="C32" i="9"/>
  <c r="C31" i="9"/>
  <c r="C30" i="9"/>
  <c r="C29" i="9"/>
  <c r="C28" i="9"/>
  <c r="C27" i="9"/>
  <c r="O4" i="8"/>
  <c r="O3" i="8"/>
  <c r="B37" i="8"/>
  <c r="B36" i="8"/>
  <c r="B35" i="8"/>
  <c r="B34" i="8"/>
  <c r="B33" i="8"/>
  <c r="B32" i="8"/>
  <c r="B31" i="8"/>
  <c r="B30" i="8"/>
  <c r="B29" i="8"/>
  <c r="B27" i="8"/>
  <c r="B26" i="8"/>
  <c r="B25" i="8"/>
  <c r="B24" i="8"/>
  <c r="B23" i="8"/>
  <c r="B22" i="8"/>
  <c r="B21" i="8"/>
  <c r="B20" i="8"/>
  <c r="B19" i="8"/>
  <c r="B18" i="8"/>
  <c r="E15" i="8"/>
  <c r="F15" i="8" s="1"/>
  <c r="D15" i="8"/>
  <c r="G15" i="8" l="1"/>
  <c r="Q40" i="4"/>
  <c r="P40" i="4"/>
  <c r="O40" i="4"/>
  <c r="N40" i="4"/>
  <c r="M40" i="4"/>
  <c r="L40" i="4"/>
  <c r="K40" i="4"/>
  <c r="J40" i="4"/>
  <c r="I40" i="4"/>
  <c r="P57" i="4"/>
  <c r="O57" i="4"/>
  <c r="N57" i="4"/>
  <c r="M57" i="4"/>
  <c r="L57" i="4"/>
  <c r="K57" i="4"/>
  <c r="J57" i="4"/>
  <c r="I57" i="4"/>
  <c r="L47" i="3"/>
  <c r="K47" i="3"/>
  <c r="J47" i="3"/>
  <c r="I47" i="3"/>
  <c r="H47" i="3"/>
  <c r="G47" i="3"/>
  <c r="F47" i="3"/>
  <c r="E47" i="3"/>
  <c r="D47" i="3"/>
  <c r="L46" i="3"/>
  <c r="K46" i="3"/>
  <c r="J46" i="3"/>
  <c r="I46" i="3"/>
  <c r="H46" i="3"/>
  <c r="G46" i="3"/>
  <c r="F46" i="3"/>
  <c r="E46" i="3"/>
  <c r="D46" i="3"/>
  <c r="L45" i="3"/>
  <c r="K45" i="3"/>
  <c r="J45" i="3"/>
  <c r="I45" i="3"/>
  <c r="H45" i="3"/>
  <c r="G45" i="3"/>
  <c r="F45" i="3"/>
  <c r="E45" i="3"/>
  <c r="D45" i="3"/>
  <c r="L44" i="3"/>
  <c r="K44" i="3"/>
  <c r="J44" i="3"/>
  <c r="I44" i="3"/>
  <c r="H44" i="3"/>
  <c r="G44" i="3"/>
  <c r="F44" i="3"/>
  <c r="E44" i="3"/>
  <c r="D44" i="3"/>
  <c r="L43" i="3"/>
  <c r="K43" i="3"/>
  <c r="J43" i="3"/>
  <c r="I43" i="3"/>
  <c r="H43" i="3"/>
  <c r="G43" i="3"/>
  <c r="F43" i="3"/>
  <c r="E43" i="3"/>
  <c r="D43" i="3"/>
  <c r="L42" i="3"/>
  <c r="K42" i="3"/>
  <c r="J42" i="3"/>
  <c r="I42" i="3"/>
  <c r="H42" i="3"/>
  <c r="G42" i="3"/>
  <c r="F42" i="3"/>
  <c r="E42" i="3"/>
  <c r="D42" i="3"/>
  <c r="L41" i="3"/>
  <c r="K41" i="3"/>
  <c r="J41" i="3"/>
  <c r="I41" i="3"/>
  <c r="H41" i="3"/>
  <c r="G41" i="3"/>
  <c r="F41" i="3"/>
  <c r="E41" i="3"/>
  <c r="D41" i="3"/>
  <c r="L40" i="3"/>
  <c r="K40" i="3"/>
  <c r="J40" i="3"/>
  <c r="I40" i="3"/>
  <c r="H40" i="3"/>
  <c r="G40" i="3"/>
  <c r="F40" i="3"/>
  <c r="E40" i="3"/>
  <c r="D40" i="3"/>
  <c r="L39" i="3"/>
  <c r="K39" i="3"/>
  <c r="J39" i="3"/>
  <c r="I39" i="3"/>
  <c r="H39" i="3"/>
  <c r="G39" i="3"/>
  <c r="F39" i="3"/>
  <c r="E39" i="3"/>
  <c r="D39" i="3"/>
  <c r="L38" i="3"/>
  <c r="K38" i="3"/>
  <c r="J38" i="3"/>
  <c r="I38" i="3"/>
  <c r="H38" i="3"/>
  <c r="G38" i="3"/>
  <c r="F38" i="3"/>
  <c r="E38" i="3"/>
  <c r="D38" i="3"/>
  <c r="C47" i="3"/>
  <c r="C46" i="3"/>
  <c r="C45" i="3"/>
  <c r="C44" i="3"/>
  <c r="C43" i="3"/>
  <c r="C42" i="3"/>
  <c r="C41" i="3"/>
  <c r="C40" i="3"/>
  <c r="C39" i="3"/>
  <c r="C38" i="3"/>
  <c r="B39" i="3"/>
  <c r="B40" i="3" s="1"/>
  <c r="B41" i="3" s="1"/>
  <c r="B42" i="3" s="1"/>
  <c r="B43" i="3" s="1"/>
  <c r="B44" i="3" s="1"/>
  <c r="B45" i="3" s="1"/>
  <c r="B46" i="3" s="1"/>
  <c r="B47" i="3" s="1"/>
  <c r="E37" i="3"/>
  <c r="F37" i="3" s="1"/>
  <c r="G37" i="3" s="1"/>
  <c r="H37" i="3" s="1"/>
  <c r="I37" i="3" s="1"/>
  <c r="J37" i="3" s="1"/>
  <c r="K37" i="3" s="1"/>
  <c r="L37" i="3" s="1"/>
  <c r="D37" i="3"/>
  <c r="L47" i="2"/>
  <c r="K47" i="2"/>
  <c r="J47" i="2"/>
  <c r="I47" i="2"/>
  <c r="H47" i="2"/>
  <c r="G47" i="2"/>
  <c r="F47" i="2"/>
  <c r="E47" i="2"/>
  <c r="D47" i="2"/>
  <c r="C47" i="2"/>
  <c r="L46" i="2"/>
  <c r="K46" i="2"/>
  <c r="J46" i="2"/>
  <c r="I46" i="2"/>
  <c r="H46" i="2"/>
  <c r="G46" i="2"/>
  <c r="F46" i="2"/>
  <c r="E46" i="2"/>
  <c r="D46" i="2"/>
  <c r="C46" i="2"/>
  <c r="L45" i="2"/>
  <c r="K45" i="2"/>
  <c r="J45" i="2"/>
  <c r="I45" i="2"/>
  <c r="H45" i="2"/>
  <c r="G45" i="2"/>
  <c r="F45" i="2"/>
  <c r="E45" i="2"/>
  <c r="D45" i="2"/>
  <c r="C45" i="2"/>
  <c r="L44" i="2"/>
  <c r="K44" i="2"/>
  <c r="J44" i="2"/>
  <c r="I44" i="2"/>
  <c r="H44" i="2"/>
  <c r="G44" i="2"/>
  <c r="F44" i="2"/>
  <c r="E44" i="2"/>
  <c r="D44" i="2"/>
  <c r="C44" i="2"/>
  <c r="L43" i="2"/>
  <c r="K43" i="2"/>
  <c r="J43" i="2"/>
  <c r="I43" i="2"/>
  <c r="H43" i="2"/>
  <c r="G43" i="2"/>
  <c r="F43" i="2"/>
  <c r="E43" i="2"/>
  <c r="D43" i="2"/>
  <c r="C43" i="2"/>
  <c r="L42" i="2"/>
  <c r="K42" i="2"/>
  <c r="J42" i="2"/>
  <c r="I42" i="2"/>
  <c r="H42" i="2"/>
  <c r="G42" i="2"/>
  <c r="F42" i="2"/>
  <c r="E42" i="2"/>
  <c r="D42" i="2"/>
  <c r="C42" i="2"/>
  <c r="L41" i="2"/>
  <c r="K41" i="2"/>
  <c r="J41" i="2"/>
  <c r="I41" i="2"/>
  <c r="H41" i="2"/>
  <c r="G41" i="2"/>
  <c r="F41" i="2"/>
  <c r="E41" i="2"/>
  <c r="D41" i="2"/>
  <c r="C41" i="2"/>
  <c r="L40" i="2"/>
  <c r="K40" i="2"/>
  <c r="J40" i="2"/>
  <c r="I40" i="2"/>
  <c r="H40" i="2"/>
  <c r="G40" i="2"/>
  <c r="F40" i="2"/>
  <c r="E40" i="2"/>
  <c r="D40" i="2"/>
  <c r="C40" i="2"/>
  <c r="L39" i="2"/>
  <c r="K39" i="2"/>
  <c r="J39" i="2"/>
  <c r="I39" i="2"/>
  <c r="H39" i="2"/>
  <c r="G39" i="2"/>
  <c r="F39" i="2"/>
  <c r="E39" i="2"/>
  <c r="D39" i="2"/>
  <c r="C39" i="2"/>
  <c r="L38" i="2"/>
  <c r="K38" i="2"/>
  <c r="J38" i="2"/>
  <c r="I38" i="2"/>
  <c r="H38" i="2"/>
  <c r="G38" i="2"/>
  <c r="F38" i="2"/>
  <c r="E38" i="2"/>
  <c r="D38" i="2"/>
  <c r="C38" i="2"/>
  <c r="B41" i="2"/>
  <c r="B42" i="2" s="1"/>
  <c r="B43" i="2" s="1"/>
  <c r="B44" i="2" s="1"/>
  <c r="B45" i="2" s="1"/>
  <c r="B46" i="2" s="1"/>
  <c r="B47" i="2" s="1"/>
  <c r="B40" i="2"/>
  <c r="B39" i="2"/>
  <c r="D37" i="2"/>
  <c r="E37" i="2" s="1"/>
  <c r="F37" i="2" s="1"/>
  <c r="G37" i="2" s="1"/>
  <c r="H37" i="2" s="1"/>
  <c r="I37" i="2" s="1"/>
  <c r="J37" i="2" s="1"/>
  <c r="K37" i="2" s="1"/>
  <c r="L37" i="2" s="1"/>
  <c r="K43" i="4"/>
  <c r="L43" i="4" s="1"/>
  <c r="M43" i="4" s="1"/>
  <c r="N43" i="4" s="1"/>
  <c r="O43" i="4" s="1"/>
  <c r="P43" i="4" s="1"/>
  <c r="J43" i="4"/>
  <c r="H46" i="4"/>
  <c r="H47" i="4" s="1"/>
  <c r="H48" i="4" s="1"/>
  <c r="H49" i="4" s="1"/>
  <c r="H50" i="4" s="1"/>
  <c r="H51" i="4" s="1"/>
  <c r="H45" i="4"/>
  <c r="E43" i="4"/>
  <c r="D46" i="4"/>
  <c r="D47" i="4" s="1"/>
  <c r="D48" i="4" s="1"/>
  <c r="D49" i="4" s="1"/>
  <c r="D50" i="4" s="1"/>
  <c r="D51" i="4" s="1"/>
  <c r="D52" i="4" s="1"/>
  <c r="E27" i="4"/>
  <c r="E28" i="4" s="1"/>
  <c r="E29" i="4" s="1"/>
  <c r="E30" i="4" s="1"/>
  <c r="E31" i="4" s="1"/>
  <c r="E32" i="4" s="1"/>
  <c r="E33" i="4" s="1"/>
  <c r="E26" i="4"/>
  <c r="J24" i="4"/>
  <c r="K24" i="4" s="1"/>
  <c r="L24" i="4" s="1"/>
  <c r="M24" i="4" s="1"/>
  <c r="N24" i="4" s="1"/>
  <c r="O24" i="4" s="1"/>
  <c r="P24" i="4" s="1"/>
  <c r="Q24" i="4" s="1"/>
  <c r="C34" i="2"/>
  <c r="D34" i="2" s="1"/>
  <c r="E34" i="2" s="1"/>
  <c r="F34" i="2" s="1"/>
  <c r="G34" i="2" s="1"/>
  <c r="H34" i="2" s="1"/>
  <c r="I34" i="2" s="1"/>
  <c r="J34" i="2" s="1"/>
  <c r="K34" i="2" s="1"/>
  <c r="L34" i="2" s="1"/>
  <c r="E33" i="2"/>
  <c r="F33" i="2" s="1"/>
  <c r="G33" i="2" s="1"/>
  <c r="H33" i="2" s="1"/>
  <c r="I33" i="2" s="1"/>
  <c r="J33" i="2" s="1"/>
  <c r="K33" i="2" s="1"/>
  <c r="L33" i="2" s="1"/>
  <c r="D33" i="2"/>
  <c r="C33" i="2"/>
  <c r="E32" i="2"/>
  <c r="F32" i="2" s="1"/>
  <c r="G32" i="2" s="1"/>
  <c r="H32" i="2" s="1"/>
  <c r="I32" i="2" s="1"/>
  <c r="J32" i="2" s="1"/>
  <c r="K32" i="2" s="1"/>
  <c r="L32" i="2" s="1"/>
  <c r="D32" i="2"/>
  <c r="C32" i="2"/>
  <c r="F31" i="2"/>
  <c r="G31" i="2" s="1"/>
  <c r="H31" i="2" s="1"/>
  <c r="I31" i="2" s="1"/>
  <c r="J31" i="2" s="1"/>
  <c r="K31" i="2" s="1"/>
  <c r="L31" i="2" s="1"/>
  <c r="E31" i="2"/>
  <c r="D31" i="2"/>
  <c r="C31" i="2"/>
  <c r="G30" i="2"/>
  <c r="H30" i="2" s="1"/>
  <c r="I30" i="2" s="1"/>
  <c r="J30" i="2" s="1"/>
  <c r="K30" i="2" s="1"/>
  <c r="L30" i="2" s="1"/>
  <c r="F30" i="2"/>
  <c r="E30" i="2"/>
  <c r="D30" i="2"/>
  <c r="C30" i="2"/>
  <c r="I29" i="2"/>
  <c r="J29" i="2" s="1"/>
  <c r="K29" i="2" s="1"/>
  <c r="L29" i="2" s="1"/>
  <c r="H29" i="2"/>
  <c r="G29" i="2"/>
  <c r="F29" i="2"/>
  <c r="E29" i="2"/>
  <c r="D29" i="2"/>
  <c r="C29" i="2"/>
  <c r="I28" i="2"/>
  <c r="J28" i="2" s="1"/>
  <c r="K28" i="2" s="1"/>
  <c r="L28" i="2" s="1"/>
  <c r="H28" i="2"/>
  <c r="G28" i="2"/>
  <c r="F28" i="2"/>
  <c r="E28" i="2"/>
  <c r="D28" i="2"/>
  <c r="C28" i="2"/>
  <c r="J27" i="2"/>
  <c r="K27" i="2" s="1"/>
  <c r="L27" i="2" s="1"/>
  <c r="I27" i="2"/>
  <c r="H27" i="2"/>
  <c r="G27" i="2"/>
  <c r="F27" i="2"/>
  <c r="E27" i="2"/>
  <c r="D27" i="2"/>
  <c r="C27" i="2"/>
  <c r="B27" i="2"/>
  <c r="B28" i="2" s="1"/>
  <c r="B29" i="2" s="1"/>
  <c r="B30" i="2" s="1"/>
  <c r="B31" i="2" s="1"/>
  <c r="B32" i="2" s="1"/>
  <c r="B33" i="2" s="1"/>
  <c r="B34" i="2" s="1"/>
  <c r="L26" i="2"/>
  <c r="K26" i="2"/>
  <c r="J26" i="2"/>
  <c r="I26" i="2"/>
  <c r="H26" i="2"/>
  <c r="G26" i="2"/>
  <c r="F26" i="2"/>
  <c r="E26" i="2"/>
  <c r="D26" i="2"/>
  <c r="C26" i="2"/>
  <c r="B26" i="2"/>
  <c r="L25" i="2"/>
  <c r="K25" i="2"/>
  <c r="J25" i="2"/>
  <c r="I25" i="2"/>
  <c r="H25" i="2"/>
  <c r="G25" i="2"/>
  <c r="F25" i="2"/>
  <c r="E25" i="2"/>
  <c r="D25" i="2"/>
  <c r="C25" i="2"/>
  <c r="D24" i="2"/>
  <c r="E24" i="2" s="1"/>
  <c r="F24" i="2" s="1"/>
  <c r="G24" i="2" s="1"/>
  <c r="H24" i="2" s="1"/>
  <c r="I24" i="2" s="1"/>
  <c r="J24" i="2" s="1"/>
  <c r="K24" i="2" s="1"/>
  <c r="L24" i="2" s="1"/>
  <c r="I23" i="4"/>
  <c r="H27" i="4"/>
  <c r="H28" i="4" s="1"/>
  <c r="H29" i="4" s="1"/>
  <c r="H30" i="4" s="1"/>
  <c r="H31" i="4" s="1"/>
  <c r="H32" i="4" s="1"/>
  <c r="H33" i="4" s="1"/>
  <c r="H26" i="4"/>
  <c r="F23" i="4"/>
  <c r="L26" i="3"/>
  <c r="K27" i="3"/>
  <c r="L27" i="3" s="1"/>
  <c r="J30" i="3"/>
  <c r="K30" i="3" s="1"/>
  <c r="L30" i="3" s="1"/>
  <c r="J29" i="3"/>
  <c r="K29" i="3" s="1"/>
  <c r="L29" i="3" s="1"/>
  <c r="J28" i="3"/>
  <c r="K28" i="3" s="1"/>
  <c r="L28" i="3" s="1"/>
  <c r="I30" i="3"/>
  <c r="I29" i="3"/>
  <c r="H32" i="3"/>
  <c r="I32" i="3" s="1"/>
  <c r="J32" i="3" s="1"/>
  <c r="K32" i="3" s="1"/>
  <c r="L32" i="3" s="1"/>
  <c r="H30" i="3"/>
  <c r="G32" i="3"/>
  <c r="G31" i="3"/>
  <c r="H31" i="3" s="1"/>
  <c r="I31" i="3" s="1"/>
  <c r="J31" i="3" s="1"/>
  <c r="K31" i="3" s="1"/>
  <c r="L31" i="3" s="1"/>
  <c r="F34" i="3"/>
  <c r="G34" i="3" s="1"/>
  <c r="H34" i="3" s="1"/>
  <c r="I34" i="3" s="1"/>
  <c r="J34" i="3" s="1"/>
  <c r="K34" i="3" s="1"/>
  <c r="L34" i="3" s="1"/>
  <c r="F33" i="3"/>
  <c r="G33" i="3" s="1"/>
  <c r="H33" i="3" s="1"/>
  <c r="I33" i="3" s="1"/>
  <c r="J33" i="3" s="1"/>
  <c r="K33" i="3" s="1"/>
  <c r="L33" i="3" s="1"/>
  <c r="F32" i="3"/>
  <c r="E34" i="3"/>
  <c r="E33" i="3"/>
  <c r="D34" i="3"/>
  <c r="L25" i="3"/>
  <c r="K26" i="3"/>
  <c r="K25" i="3"/>
  <c r="J27" i="3"/>
  <c r="J26" i="3"/>
  <c r="J25" i="3"/>
  <c r="I28" i="3"/>
  <c r="I27" i="3"/>
  <c r="I26" i="3"/>
  <c r="I25" i="3"/>
  <c r="H29" i="3"/>
  <c r="H28" i="3"/>
  <c r="H27" i="3"/>
  <c r="H26" i="3"/>
  <c r="H25" i="3"/>
  <c r="G30" i="3"/>
  <c r="G29" i="3"/>
  <c r="G28" i="3"/>
  <c r="G27" i="3"/>
  <c r="G26" i="3"/>
  <c r="G25" i="3"/>
  <c r="F31" i="3"/>
  <c r="F30" i="3"/>
  <c r="F29" i="3"/>
  <c r="F28" i="3"/>
  <c r="F27" i="3"/>
  <c r="F26" i="3"/>
  <c r="F25" i="3"/>
  <c r="E32" i="3"/>
  <c r="E31" i="3"/>
  <c r="E30" i="3"/>
  <c r="E29" i="3"/>
  <c r="E28" i="3"/>
  <c r="E27" i="3"/>
  <c r="E26" i="3"/>
  <c r="E25" i="3"/>
  <c r="D33" i="3"/>
  <c r="D32" i="3"/>
  <c r="D31" i="3"/>
  <c r="D30" i="3"/>
  <c r="D29" i="3"/>
  <c r="D28" i="3"/>
  <c r="D27" i="3"/>
  <c r="D26" i="3"/>
  <c r="D25" i="3"/>
  <c r="C34" i="3"/>
  <c r="C33" i="3"/>
  <c r="C32" i="3"/>
  <c r="C31" i="3"/>
  <c r="C30" i="3"/>
  <c r="C29" i="3"/>
  <c r="C28" i="3"/>
  <c r="C27" i="3"/>
  <c r="C26" i="3"/>
  <c r="C25" i="3"/>
  <c r="B26" i="3"/>
  <c r="B27" i="3" s="1"/>
  <c r="B28" i="3" s="1"/>
  <c r="B29" i="3" s="1"/>
  <c r="B30" i="3" s="1"/>
  <c r="B31" i="3" s="1"/>
  <c r="B32" i="3" s="1"/>
  <c r="B33" i="3" s="1"/>
  <c r="B34" i="3" s="1"/>
  <c r="D24" i="3"/>
  <c r="E24" i="3" s="1"/>
  <c r="F24" i="3" s="1"/>
  <c r="G24" i="3" s="1"/>
  <c r="H24" i="3" s="1"/>
  <c r="I24" i="3" s="1"/>
  <c r="J24" i="3" s="1"/>
  <c r="K24" i="3" s="1"/>
  <c r="L24" i="3" s="1"/>
  <c r="E114" i="7"/>
  <c r="D114" i="7"/>
  <c r="B112" i="7"/>
  <c r="D110" i="7"/>
  <c r="B108" i="7"/>
  <c r="B107" i="7"/>
  <c r="F105" i="7"/>
  <c r="G105" i="7" s="1"/>
  <c r="E105" i="7"/>
  <c r="D105" i="7"/>
  <c r="B103" i="7"/>
  <c r="B102" i="7"/>
  <c r="B101" i="7"/>
  <c r="D99" i="7"/>
  <c r="B94" i="7"/>
  <c r="E92" i="7"/>
  <c r="D92" i="7"/>
  <c r="B86" i="7"/>
  <c r="D84" i="7"/>
  <c r="B77" i="7"/>
  <c r="F75" i="7"/>
  <c r="D75" i="7"/>
  <c r="E75" i="7" s="1"/>
  <c r="B68" i="7"/>
  <c r="B67" i="7"/>
  <c r="E65" i="7"/>
  <c r="D65" i="7"/>
  <c r="B56" i="7"/>
  <c r="B57" i="7" s="1"/>
  <c r="D54" i="7"/>
  <c r="B44" i="7"/>
  <c r="B32" i="7"/>
  <c r="B33" i="7" s="1"/>
  <c r="B34" i="7" s="1"/>
  <c r="B35" i="7" s="1"/>
  <c r="B36" i="7" s="1"/>
  <c r="B37" i="7" s="1"/>
  <c r="B38" i="7" s="1"/>
  <c r="B39" i="7" s="1"/>
  <c r="B40" i="7" s="1"/>
  <c r="G29" i="7"/>
  <c r="H29" i="7" s="1"/>
  <c r="I29" i="7" s="1"/>
  <c r="J29" i="7" s="1"/>
  <c r="K29" i="7" s="1"/>
  <c r="L29" i="7" s="1"/>
  <c r="M29" i="7" s="1"/>
  <c r="N29" i="7" s="1"/>
  <c r="O29" i="7" s="1"/>
  <c r="B19" i="7"/>
  <c r="D17" i="7"/>
  <c r="E17" i="7" s="1"/>
  <c r="F17" i="7" s="1"/>
  <c r="G17" i="7" s="1"/>
  <c r="H17" i="7" s="1"/>
  <c r="I17" i="7" s="1"/>
  <c r="J17" i="7" s="1"/>
  <c r="K17" i="7" s="1"/>
  <c r="L17" i="7" s="1"/>
  <c r="B6" i="7"/>
  <c r="B5" i="7"/>
  <c r="D3" i="7"/>
  <c r="B155" i="6"/>
  <c r="B156" i="6" s="1"/>
  <c r="B157" i="6" s="1"/>
  <c r="B158" i="6" s="1"/>
  <c r="B159" i="6" s="1"/>
  <c r="B160" i="6" s="1"/>
  <c r="B161" i="6" s="1"/>
  <c r="B162" i="6" s="1"/>
  <c r="B163" i="6" s="1"/>
  <c r="B141" i="6"/>
  <c r="F139" i="6"/>
  <c r="B127" i="6"/>
  <c r="G125" i="6"/>
  <c r="F125" i="6"/>
  <c r="B114" i="6"/>
  <c r="B115" i="6" s="1"/>
  <c r="B113" i="6"/>
  <c r="G111" i="6"/>
  <c r="F111" i="6"/>
  <c r="B99" i="6"/>
  <c r="B100" i="6" s="1"/>
  <c r="B101" i="6" s="1"/>
  <c r="F97" i="6"/>
  <c r="B90" i="6"/>
  <c r="B91" i="6" s="1"/>
  <c r="B92" i="6" s="1"/>
  <c r="B93" i="6" s="1"/>
  <c r="B86" i="6"/>
  <c r="B87" i="6" s="1"/>
  <c r="B88" i="6" s="1"/>
  <c r="B89" i="6" s="1"/>
  <c r="B85" i="6"/>
  <c r="G83" i="6"/>
  <c r="F83" i="6"/>
  <c r="B73" i="6"/>
  <c r="B74" i="6" s="1"/>
  <c r="B72" i="6"/>
  <c r="B71" i="6"/>
  <c r="G69" i="6"/>
  <c r="F69" i="6"/>
  <c r="B60" i="6"/>
  <c r="B61" i="6" s="1"/>
  <c r="B58" i="6"/>
  <c r="B59" i="6" s="1"/>
  <c r="B57" i="6"/>
  <c r="G55" i="6"/>
  <c r="F55" i="6"/>
  <c r="B45" i="6"/>
  <c r="O44" i="6"/>
  <c r="O45" i="6" s="1"/>
  <c r="O46" i="6" s="1"/>
  <c r="O47" i="6" s="1"/>
  <c r="O48" i="6" s="1"/>
  <c r="O49" i="6" s="1"/>
  <c r="O50" i="6" s="1"/>
  <c r="B44" i="6"/>
  <c r="O43" i="6"/>
  <c r="B43" i="6"/>
  <c r="Q41" i="6"/>
  <c r="R41" i="6" s="1"/>
  <c r="S41" i="6" s="1"/>
  <c r="T41" i="6" s="1"/>
  <c r="U41" i="6" s="1"/>
  <c r="V41" i="6" s="1"/>
  <c r="W41" i="6" s="1"/>
  <c r="X41" i="6" s="1"/>
  <c r="F41" i="6"/>
  <c r="B32" i="6"/>
  <c r="B33" i="6" s="1"/>
  <c r="B34" i="6" s="1"/>
  <c r="B35" i="6" s="1"/>
  <c r="B36" i="6" s="1"/>
  <c r="B37" i="6" s="1"/>
  <c r="B38" i="6" s="1"/>
  <c r="B39" i="6" s="1"/>
  <c r="B31" i="6"/>
  <c r="B19" i="6"/>
  <c r="B20" i="6" s="1"/>
  <c r="G17" i="6"/>
  <c r="H17" i="6" s="1"/>
  <c r="I17" i="6" s="1"/>
  <c r="J17" i="6" s="1"/>
  <c r="K17" i="6" s="1"/>
  <c r="L17" i="6" s="1"/>
  <c r="F17" i="6"/>
  <c r="E17" i="6"/>
  <c r="D17" i="6"/>
  <c r="C13" i="6"/>
  <c r="D12" i="6"/>
  <c r="C12" i="6"/>
  <c r="E11" i="6"/>
  <c r="D11" i="6"/>
  <c r="C11" i="6"/>
  <c r="F10" i="6"/>
  <c r="E10" i="6"/>
  <c r="D10" i="6"/>
  <c r="C10" i="6"/>
  <c r="G9" i="6"/>
  <c r="F9" i="6"/>
  <c r="E9" i="6"/>
  <c r="D9" i="6"/>
  <c r="C9" i="6"/>
  <c r="H8" i="6"/>
  <c r="G8" i="6"/>
  <c r="F8" i="6"/>
  <c r="E8" i="6"/>
  <c r="D8" i="6"/>
  <c r="C8" i="6"/>
  <c r="I7" i="6"/>
  <c r="H7" i="6"/>
  <c r="G7" i="6"/>
  <c r="F7" i="6"/>
  <c r="E7" i="6"/>
  <c r="D7" i="6"/>
  <c r="C7" i="6"/>
  <c r="B7" i="6"/>
  <c r="B8" i="6" s="1"/>
  <c r="B9" i="6" s="1"/>
  <c r="B10" i="6" s="1"/>
  <c r="B11" i="6" s="1"/>
  <c r="B12" i="6" s="1"/>
  <c r="B13" i="6" s="1"/>
  <c r="J6" i="6"/>
  <c r="I6" i="6"/>
  <c r="H6" i="6"/>
  <c r="G6" i="6"/>
  <c r="F6" i="6"/>
  <c r="E6" i="6"/>
  <c r="D6" i="6"/>
  <c r="C6" i="6"/>
  <c r="K5" i="6"/>
  <c r="J5" i="6"/>
  <c r="I5" i="6"/>
  <c r="H5" i="6"/>
  <c r="G5" i="6"/>
  <c r="F5" i="6"/>
  <c r="E5" i="6"/>
  <c r="D5" i="6"/>
  <c r="C5" i="6"/>
  <c r="B5" i="6"/>
  <c r="B6" i="6" s="1"/>
  <c r="L4" i="6"/>
  <c r="K4" i="6"/>
  <c r="J4" i="6"/>
  <c r="I4" i="6"/>
  <c r="H4" i="6"/>
  <c r="G4" i="6"/>
  <c r="F4" i="6"/>
  <c r="E4" i="6"/>
  <c r="D4" i="6"/>
  <c r="C4" i="6"/>
  <c r="F3" i="6"/>
  <c r="G3" i="6" s="1"/>
  <c r="H3" i="6" s="1"/>
  <c r="I3" i="6" s="1"/>
  <c r="J3" i="6" s="1"/>
  <c r="K3" i="6" s="1"/>
  <c r="L3" i="6" s="1"/>
  <c r="D3" i="6"/>
  <c r="E3" i="6" s="1"/>
  <c r="B158" i="5"/>
  <c r="B159" i="5" s="1"/>
  <c r="B160" i="5" s="1"/>
  <c r="B161" i="5" s="1"/>
  <c r="B162" i="5" s="1"/>
  <c r="B163" i="5" s="1"/>
  <c r="B155" i="5"/>
  <c r="B156" i="5" s="1"/>
  <c r="B157" i="5" s="1"/>
  <c r="B141" i="5"/>
  <c r="F139" i="5"/>
  <c r="B128" i="5"/>
  <c r="B127" i="5"/>
  <c r="F125" i="5"/>
  <c r="B113" i="5"/>
  <c r="F111" i="5"/>
  <c r="B100" i="5"/>
  <c r="B99" i="5"/>
  <c r="G97" i="5"/>
  <c r="F97" i="5"/>
  <c r="B87" i="5"/>
  <c r="B86" i="5"/>
  <c r="B85" i="5"/>
  <c r="F83" i="5"/>
  <c r="B73" i="5"/>
  <c r="B72" i="5"/>
  <c r="B71" i="5"/>
  <c r="F69" i="5"/>
  <c r="B57" i="5"/>
  <c r="B58" i="5" s="1"/>
  <c r="H55" i="5"/>
  <c r="G55" i="5"/>
  <c r="F55" i="5"/>
  <c r="O46" i="5"/>
  <c r="O47" i="5" s="1"/>
  <c r="O48" i="5" s="1"/>
  <c r="O49" i="5" s="1"/>
  <c r="O50" i="5" s="1"/>
  <c r="O44" i="5"/>
  <c r="O45" i="5" s="1"/>
  <c r="O43" i="5"/>
  <c r="B43" i="5"/>
  <c r="S41" i="5"/>
  <c r="T41" i="5" s="1"/>
  <c r="U41" i="5" s="1"/>
  <c r="V41" i="5" s="1"/>
  <c r="W41" i="5" s="1"/>
  <c r="X41" i="5" s="1"/>
  <c r="Q41" i="5"/>
  <c r="R41" i="5" s="1"/>
  <c r="F41" i="5"/>
  <c r="B36" i="5"/>
  <c r="B37" i="5" s="1"/>
  <c r="B38" i="5" s="1"/>
  <c r="B39" i="5" s="1"/>
  <c r="B34" i="5"/>
  <c r="B35" i="5" s="1"/>
  <c r="B32" i="5"/>
  <c r="B33" i="5" s="1"/>
  <c r="B31" i="5"/>
  <c r="B19" i="5"/>
  <c r="B20" i="5" s="1"/>
  <c r="F17" i="5"/>
  <c r="G17" i="5" s="1"/>
  <c r="H17" i="5" s="1"/>
  <c r="I17" i="5" s="1"/>
  <c r="J17" i="5" s="1"/>
  <c r="K17" i="5" s="1"/>
  <c r="L17" i="5" s="1"/>
  <c r="E17" i="5"/>
  <c r="D17" i="5"/>
  <c r="B5" i="5"/>
  <c r="E3" i="5"/>
  <c r="D3" i="5"/>
  <c r="A5" i="4"/>
  <c r="K3" i="4"/>
  <c r="M19" i="3"/>
  <c r="M18" i="3"/>
  <c r="C13" i="3"/>
  <c r="D12" i="3"/>
  <c r="C12" i="3"/>
  <c r="D11" i="3"/>
  <c r="E11" i="3" s="1"/>
  <c r="C11" i="3"/>
  <c r="C10" i="3"/>
  <c r="D10" i="3" s="1"/>
  <c r="E10" i="3" s="1"/>
  <c r="F10" i="3" s="1"/>
  <c r="D9" i="3"/>
  <c r="E9" i="3" s="1"/>
  <c r="F9" i="3" s="1"/>
  <c r="G9" i="3" s="1"/>
  <c r="C9" i="3"/>
  <c r="D8" i="3"/>
  <c r="E8" i="3" s="1"/>
  <c r="F8" i="3" s="1"/>
  <c r="G8" i="3" s="1"/>
  <c r="H8" i="3" s="1"/>
  <c r="C8" i="3"/>
  <c r="C7" i="3"/>
  <c r="D7" i="3" s="1"/>
  <c r="E7" i="3" s="1"/>
  <c r="F7" i="3" s="1"/>
  <c r="G7" i="3" s="1"/>
  <c r="H7" i="3" s="1"/>
  <c r="I7" i="3" s="1"/>
  <c r="B7" i="3"/>
  <c r="B8" i="3" s="1"/>
  <c r="B9" i="3" s="1"/>
  <c r="B10" i="3" s="1"/>
  <c r="B11" i="3" s="1"/>
  <c r="B12" i="3" s="1"/>
  <c r="B13" i="3" s="1"/>
  <c r="C6" i="3"/>
  <c r="D6" i="3" s="1"/>
  <c r="E6" i="3" s="1"/>
  <c r="F6" i="3" s="1"/>
  <c r="G6" i="3" s="1"/>
  <c r="H6" i="3" s="1"/>
  <c r="I6" i="3" s="1"/>
  <c r="J6" i="3" s="1"/>
  <c r="D5" i="3"/>
  <c r="E5" i="3" s="1"/>
  <c r="F5" i="3" s="1"/>
  <c r="G5" i="3" s="1"/>
  <c r="H5" i="3" s="1"/>
  <c r="I5" i="3" s="1"/>
  <c r="J5" i="3" s="1"/>
  <c r="K5" i="3" s="1"/>
  <c r="C5" i="3"/>
  <c r="B5" i="3"/>
  <c r="B6" i="3" s="1"/>
  <c r="D4" i="3"/>
  <c r="C4" i="3"/>
  <c r="D16" i="3" s="1"/>
  <c r="E3" i="3"/>
  <c r="F3" i="3" s="1"/>
  <c r="G3" i="3" s="1"/>
  <c r="H3" i="3" s="1"/>
  <c r="I3" i="3" s="1"/>
  <c r="J3" i="3" s="1"/>
  <c r="K3" i="3" s="1"/>
  <c r="L3" i="3" s="1"/>
  <c r="D3" i="3"/>
  <c r="M18" i="2"/>
  <c r="M19" i="2" s="1"/>
  <c r="C13" i="2"/>
  <c r="C12" i="2"/>
  <c r="D12" i="2" s="1"/>
  <c r="C11" i="2"/>
  <c r="D11" i="2" s="1"/>
  <c r="E11" i="2" s="1"/>
  <c r="E10" i="2"/>
  <c r="F10" i="2" s="1"/>
  <c r="C10" i="2"/>
  <c r="D10" i="2" s="1"/>
  <c r="D9" i="2"/>
  <c r="E9" i="2" s="1"/>
  <c r="F9" i="2" s="1"/>
  <c r="G9" i="2" s="1"/>
  <c r="C9" i="2"/>
  <c r="E8" i="2"/>
  <c r="F8" i="2" s="1"/>
  <c r="G8" i="2" s="1"/>
  <c r="H8" i="2" s="1"/>
  <c r="D8" i="2"/>
  <c r="C8" i="2"/>
  <c r="B8" i="2"/>
  <c r="B9" i="2" s="1"/>
  <c r="B10" i="2" s="1"/>
  <c r="B11" i="2" s="1"/>
  <c r="B12" i="2" s="1"/>
  <c r="B13" i="2" s="1"/>
  <c r="C7" i="2"/>
  <c r="D7" i="2" s="1"/>
  <c r="E7" i="2" s="1"/>
  <c r="F7" i="2" s="1"/>
  <c r="G7" i="2" s="1"/>
  <c r="H7" i="2" s="1"/>
  <c r="I7" i="2" s="1"/>
  <c r="C6" i="2"/>
  <c r="D6" i="2" s="1"/>
  <c r="E6" i="2" s="1"/>
  <c r="F6" i="2" s="1"/>
  <c r="G6" i="2" s="1"/>
  <c r="H6" i="2" s="1"/>
  <c r="I6" i="2" s="1"/>
  <c r="J6" i="2" s="1"/>
  <c r="D5" i="2"/>
  <c r="E5" i="2" s="1"/>
  <c r="F5" i="2" s="1"/>
  <c r="G5" i="2" s="1"/>
  <c r="H5" i="2" s="1"/>
  <c r="I5" i="2" s="1"/>
  <c r="J5" i="2" s="1"/>
  <c r="K5" i="2" s="1"/>
  <c r="C5" i="2"/>
  <c r="B5" i="2"/>
  <c r="B6" i="2" s="1"/>
  <c r="B7" i="2" s="1"/>
  <c r="D4" i="2"/>
  <c r="E16" i="2" s="1"/>
  <c r="C4" i="2"/>
  <c r="D3" i="2"/>
  <c r="E3" i="2" s="1"/>
  <c r="F3" i="2" s="1"/>
  <c r="G3" i="2" s="1"/>
  <c r="H3" i="2" s="1"/>
  <c r="I3" i="2" s="1"/>
  <c r="J3" i="2" s="1"/>
  <c r="K3" i="2" s="1"/>
  <c r="L3" i="2" s="1"/>
  <c r="B19" i="1"/>
  <c r="B20" i="1" s="1"/>
  <c r="B21" i="1" s="1"/>
  <c r="B22" i="1" s="1"/>
  <c r="B23" i="1" s="1"/>
  <c r="B24" i="1" s="1"/>
  <c r="B25" i="1" s="1"/>
  <c r="B26" i="1" s="1"/>
  <c r="B18" i="1"/>
  <c r="F16" i="1"/>
  <c r="G16" i="1" s="1"/>
  <c r="H16" i="1" s="1"/>
  <c r="I16" i="1" s="1"/>
  <c r="J16" i="1" s="1"/>
  <c r="K16" i="1" s="1"/>
  <c r="L16" i="1" s="1"/>
  <c r="D16" i="1"/>
  <c r="E16" i="1" s="1"/>
  <c r="B5" i="1"/>
  <c r="B6" i="1" s="1"/>
  <c r="B7" i="1" s="1"/>
  <c r="B8" i="1" s="1"/>
  <c r="B9" i="1" s="1"/>
  <c r="B10" i="1" s="1"/>
  <c r="B11" i="1" s="1"/>
  <c r="B12" i="1" s="1"/>
  <c r="B4" i="1"/>
  <c r="D2" i="1"/>
  <c r="E2" i="1" s="1"/>
  <c r="F2" i="1" s="1"/>
  <c r="G2" i="1" s="1"/>
  <c r="H2" i="1" s="1"/>
  <c r="I2" i="1" s="1"/>
  <c r="J2" i="1" s="1"/>
  <c r="K2" i="1" s="1"/>
  <c r="L2" i="1" s="1"/>
  <c r="H15" i="8" l="1"/>
  <c r="I55" i="5"/>
  <c r="D15" i="3"/>
  <c r="D17" i="3" s="1"/>
  <c r="E4" i="3"/>
  <c r="E16" i="3"/>
  <c r="B88" i="5"/>
  <c r="B59" i="5"/>
  <c r="L3" i="4"/>
  <c r="D16" i="2"/>
  <c r="A6" i="4"/>
  <c r="B114" i="5"/>
  <c r="B129" i="5"/>
  <c r="B130" i="5" s="1"/>
  <c r="B131" i="5" s="1"/>
  <c r="B132" i="5" s="1"/>
  <c r="B133" i="5" s="1"/>
  <c r="B134" i="5" s="1"/>
  <c r="B135" i="5" s="1"/>
  <c r="B101" i="5"/>
  <c r="D15" i="2"/>
  <c r="D17" i="2" s="1"/>
  <c r="E4" i="2"/>
  <c r="F3" i="5"/>
  <c r="G41" i="5"/>
  <c r="B44" i="5"/>
  <c r="H97" i="5"/>
  <c r="B6" i="5"/>
  <c r="G125" i="5"/>
  <c r="G111" i="5"/>
  <c r="G97" i="6"/>
  <c r="B21" i="5"/>
  <c r="B74" i="5"/>
  <c r="B46" i="6"/>
  <c r="G69" i="5"/>
  <c r="G83" i="5"/>
  <c r="B142" i="5"/>
  <c r="B143" i="5" s="1"/>
  <c r="B144" i="5" s="1"/>
  <c r="B145" i="5" s="1"/>
  <c r="B146" i="5" s="1"/>
  <c r="B147" i="5" s="1"/>
  <c r="B148" i="5" s="1"/>
  <c r="B149" i="5" s="1"/>
  <c r="G41" i="6"/>
  <c r="B62" i="6"/>
  <c r="H83" i="6"/>
  <c r="B75" i="6"/>
  <c r="B116" i="6"/>
  <c r="B117" i="6" s="1"/>
  <c r="B118" i="6" s="1"/>
  <c r="B119" i="6" s="1"/>
  <c r="B120" i="6" s="1"/>
  <c r="B121" i="6" s="1"/>
  <c r="B21" i="6"/>
  <c r="H69" i="6"/>
  <c r="B20" i="7"/>
  <c r="B45" i="7"/>
  <c r="B102" i="6"/>
  <c r="F92" i="7"/>
  <c r="E110" i="7"/>
  <c r="B142" i="6"/>
  <c r="B143" i="6" s="1"/>
  <c r="B144" i="6" s="1"/>
  <c r="B145" i="6" s="1"/>
  <c r="B146" i="6" s="1"/>
  <c r="B147" i="6" s="1"/>
  <c r="B148" i="6" s="1"/>
  <c r="B149" i="6" s="1"/>
  <c r="E3" i="7"/>
  <c r="H105" i="7"/>
  <c r="H55" i="6"/>
  <c r="H111" i="6"/>
  <c r="B128" i="6"/>
  <c r="B7" i="7"/>
  <c r="B69" i="7"/>
  <c r="B78" i="7"/>
  <c r="E84" i="7"/>
  <c r="F114" i="7"/>
  <c r="B58" i="7"/>
  <c r="B87" i="7"/>
  <c r="B95" i="7"/>
  <c r="E99" i="7"/>
  <c r="I15" i="8" l="1"/>
  <c r="I55" i="6"/>
  <c r="B22" i="5"/>
  <c r="G114" i="7"/>
  <c r="G92" i="7"/>
  <c r="H41" i="6"/>
  <c r="B8" i="7"/>
  <c r="B76" i="6"/>
  <c r="I83" i="6"/>
  <c r="H83" i="5"/>
  <c r="H97" i="6"/>
  <c r="B45" i="5"/>
  <c r="J55" i="5"/>
  <c r="F84" i="7"/>
  <c r="B129" i="6"/>
  <c r="B130" i="6" s="1"/>
  <c r="B131" i="6" s="1"/>
  <c r="B132" i="6" s="1"/>
  <c r="B133" i="6" s="1"/>
  <c r="B134" i="6" s="1"/>
  <c r="B135" i="6" s="1"/>
  <c r="F110" i="7"/>
  <c r="B46" i="7"/>
  <c r="H41" i="5"/>
  <c r="B102" i="5"/>
  <c r="M3" i="4"/>
  <c r="B96" i="7"/>
  <c r="B70" i="7"/>
  <c r="B21" i="7"/>
  <c r="I69" i="6"/>
  <c r="B75" i="5"/>
  <c r="H111" i="5"/>
  <c r="I97" i="5"/>
  <c r="B89" i="5"/>
  <c r="B88" i="7"/>
  <c r="B79" i="7"/>
  <c r="B103" i="6"/>
  <c r="B104" i="6" s="1"/>
  <c r="B105" i="6" s="1"/>
  <c r="B106" i="6" s="1"/>
  <c r="B107" i="6" s="1"/>
  <c r="B63" i="6"/>
  <c r="B115" i="5"/>
  <c r="B22" i="6"/>
  <c r="H69" i="5"/>
  <c r="F99" i="7"/>
  <c r="I105" i="7"/>
  <c r="G3" i="5"/>
  <c r="B60" i="5"/>
  <c r="B59" i="7"/>
  <c r="B7" i="5"/>
  <c r="A7" i="4"/>
  <c r="E15" i="3"/>
  <c r="E17" i="3" s="1"/>
  <c r="F4" i="3"/>
  <c r="F16" i="3"/>
  <c r="F3" i="7"/>
  <c r="B47" i="6"/>
  <c r="E15" i="2"/>
  <c r="E17" i="2" s="1"/>
  <c r="F4" i="2"/>
  <c r="F16" i="2"/>
  <c r="J15" i="8" l="1"/>
  <c r="B48" i="6"/>
  <c r="G110" i="7"/>
  <c r="I41" i="6"/>
  <c r="G3" i="7"/>
  <c r="B61" i="5"/>
  <c r="B80" i="7"/>
  <c r="B77" i="6"/>
  <c r="B78" i="6" s="1"/>
  <c r="B79" i="6" s="1"/>
  <c r="A8" i="4"/>
  <c r="B47" i="7"/>
  <c r="G84" i="7"/>
  <c r="B46" i="5"/>
  <c r="B9" i="7"/>
  <c r="B23" i="5"/>
  <c r="H92" i="7"/>
  <c r="H3" i="5"/>
  <c r="B90" i="5"/>
  <c r="B91" i="5" s="1"/>
  <c r="B92" i="5" s="1"/>
  <c r="B93" i="5" s="1"/>
  <c r="B22" i="7"/>
  <c r="N3" i="4"/>
  <c r="B23" i="6"/>
  <c r="B64" i="6"/>
  <c r="B65" i="6" s="1"/>
  <c r="B76" i="5"/>
  <c r="I41" i="5"/>
  <c r="K55" i="5"/>
  <c r="J83" i="6"/>
  <c r="I69" i="5"/>
  <c r="B89" i="7"/>
  <c r="B97" i="7"/>
  <c r="H114" i="7"/>
  <c r="J55" i="6"/>
  <c r="G99" i="7"/>
  <c r="I97" i="6"/>
  <c r="G16" i="3"/>
  <c r="F15" i="3"/>
  <c r="F17" i="3" s="1"/>
  <c r="G4" i="3"/>
  <c r="B60" i="7"/>
  <c r="J105" i="7"/>
  <c r="J69" i="6"/>
  <c r="B103" i="5"/>
  <c r="B104" i="5" s="1"/>
  <c r="B105" i="5" s="1"/>
  <c r="B106" i="5" s="1"/>
  <c r="B107" i="5" s="1"/>
  <c r="I83" i="5"/>
  <c r="G16" i="2"/>
  <c r="F15" i="2"/>
  <c r="F17" i="2" s="1"/>
  <c r="G4" i="2"/>
  <c r="B8" i="5"/>
  <c r="B116" i="5"/>
  <c r="B117" i="5" s="1"/>
  <c r="B118" i="5" s="1"/>
  <c r="B119" i="5" s="1"/>
  <c r="B120" i="5" s="1"/>
  <c r="B121" i="5" s="1"/>
  <c r="B71" i="7"/>
  <c r="K15" i="8" l="1"/>
  <c r="A9" i="4"/>
  <c r="B49" i="6"/>
  <c r="K69" i="6"/>
  <c r="B9" i="5"/>
  <c r="B23" i="7"/>
  <c r="B77" i="5"/>
  <c r="B78" i="5" s="1"/>
  <c r="B79" i="5" s="1"/>
  <c r="B81" i="7"/>
  <c r="B62" i="5"/>
  <c r="B72" i="7"/>
  <c r="B61" i="7"/>
  <c r="H99" i="7"/>
  <c r="K55" i="6"/>
  <c r="J69" i="5"/>
  <c r="B10" i="7"/>
  <c r="H3" i="7"/>
  <c r="J83" i="5"/>
  <c r="G15" i="3"/>
  <c r="G17" i="3" s="1"/>
  <c r="H4" i="3"/>
  <c r="H16" i="3"/>
  <c r="I114" i="7"/>
  <c r="B24" i="6"/>
  <c r="O3" i="4"/>
  <c r="B24" i="5"/>
  <c r="L55" i="5"/>
  <c r="I3" i="5"/>
  <c r="H110" i="7"/>
  <c r="B90" i="7"/>
  <c r="B48" i="7"/>
  <c r="J41" i="6"/>
  <c r="G15" i="2"/>
  <c r="G17" i="2" s="1"/>
  <c r="H4" i="2"/>
  <c r="H16" i="2"/>
  <c r="J41" i="5"/>
  <c r="B47" i="5"/>
  <c r="L15" i="8" l="1"/>
  <c r="B62" i="7"/>
  <c r="B63" i="5"/>
  <c r="I3" i="7"/>
  <c r="P3" i="4"/>
  <c r="K69" i="5"/>
  <c r="B82" i="7"/>
  <c r="B10" i="5"/>
  <c r="H15" i="2"/>
  <c r="H17" i="2" s="1"/>
  <c r="I4" i="2"/>
  <c r="I16" i="2"/>
  <c r="I99" i="7"/>
  <c r="B73" i="7"/>
  <c r="B50" i="6"/>
  <c r="B49" i="7"/>
  <c r="I110" i="7"/>
  <c r="B11" i="7"/>
  <c r="B24" i="7"/>
  <c r="B48" i="5"/>
  <c r="J3" i="5"/>
  <c r="B25" i="5"/>
  <c r="J114" i="7"/>
  <c r="L55" i="6"/>
  <c r="A10" i="4"/>
  <c r="K41" i="6"/>
  <c r="K41" i="5"/>
  <c r="B25" i="6"/>
  <c r="H15" i="3"/>
  <c r="H17" i="3" s="1"/>
  <c r="I4" i="3"/>
  <c r="I16" i="3"/>
  <c r="B25" i="7" l="1"/>
  <c r="J110" i="7"/>
  <c r="B11" i="5"/>
  <c r="A11" i="4"/>
  <c r="I15" i="2"/>
  <c r="I17" i="2" s="1"/>
  <c r="J4" i="2"/>
  <c r="J16" i="2"/>
  <c r="B26" i="5"/>
  <c r="J16" i="3"/>
  <c r="J4" i="3"/>
  <c r="I15" i="3"/>
  <c r="I17" i="3" s="1"/>
  <c r="B26" i="6"/>
  <c r="B51" i="6"/>
  <c r="Q3" i="4"/>
  <c r="L41" i="6"/>
  <c r="K114" i="7"/>
  <c r="B63" i="7"/>
  <c r="K3" i="5"/>
  <c r="L41" i="5"/>
  <c r="B49" i="5"/>
  <c r="B12" i="7"/>
  <c r="J3" i="7"/>
  <c r="B50" i="7"/>
  <c r="B64" i="5"/>
  <c r="B65" i="5" s="1"/>
  <c r="B51" i="7" l="1"/>
  <c r="R3" i="4"/>
  <c r="M41" i="5"/>
  <c r="B27" i="5"/>
  <c r="K16" i="2"/>
  <c r="J15" i="2"/>
  <c r="J17" i="2" s="1"/>
  <c r="K4" i="2"/>
  <c r="L114" i="7"/>
  <c r="B27" i="6"/>
  <c r="K16" i="3"/>
  <c r="J15" i="3"/>
  <c r="J17" i="3" s="1"/>
  <c r="K4" i="3"/>
  <c r="A12" i="4"/>
  <c r="K110" i="7"/>
  <c r="B13" i="7"/>
  <c r="B26" i="7"/>
  <c r="B12" i="5"/>
  <c r="K3" i="7"/>
  <c r="B50" i="5"/>
  <c r="L3" i="5"/>
  <c r="M41" i="6"/>
  <c r="A13" i="4" l="1"/>
  <c r="B13" i="5"/>
  <c r="B27" i="7"/>
  <c r="B51" i="5"/>
  <c r="L4" i="3"/>
  <c r="L16" i="3"/>
  <c r="K15" i="3"/>
  <c r="K17" i="3" s="1"/>
  <c r="L3" i="7"/>
  <c r="L16" i="2"/>
  <c r="K15" i="2"/>
  <c r="K17" i="2" s="1"/>
  <c r="L4" i="2"/>
  <c r="B52" i="7"/>
  <c r="L15" i="2" l="1"/>
  <c r="L17" i="2" s="1"/>
  <c r="K18" i="2" s="1"/>
  <c r="N4" i="2"/>
  <c r="B5" i="4" s="1"/>
  <c r="H18" i="2"/>
  <c r="G18" i="2"/>
  <c r="I18" i="2"/>
  <c r="G18" i="3"/>
  <c r="L15" i="3"/>
  <c r="L17" i="3" s="1"/>
  <c r="N4" i="3"/>
  <c r="C5" i="4" s="1"/>
  <c r="A14" i="4"/>
  <c r="J18" i="2"/>
  <c r="K19" i="2" l="1"/>
  <c r="K20" i="2" s="1"/>
  <c r="D11" i="4" s="1"/>
  <c r="J4" i="7" s="1"/>
  <c r="N6" i="2"/>
  <c r="B7" i="4" s="1"/>
  <c r="I19" i="2"/>
  <c r="I20" i="2" s="1"/>
  <c r="D9" i="4" s="1"/>
  <c r="N8" i="2"/>
  <c r="B9" i="4" s="1"/>
  <c r="G19" i="2"/>
  <c r="N10" i="2"/>
  <c r="B11" i="4" s="1"/>
  <c r="L18" i="3"/>
  <c r="E18" i="3"/>
  <c r="J18" i="3"/>
  <c r="D18" i="3"/>
  <c r="H18" i="3"/>
  <c r="E18" i="2"/>
  <c r="C20" i="4"/>
  <c r="C19" i="4" s="1"/>
  <c r="H5" i="4"/>
  <c r="J19" i="2"/>
  <c r="N7" i="2"/>
  <c r="B8" i="4" s="1"/>
  <c r="H19" i="2"/>
  <c r="H20" i="2" s="1"/>
  <c r="D8" i="4" s="1"/>
  <c r="G4" i="7" s="1"/>
  <c r="N9" i="2"/>
  <c r="B10" i="4" s="1"/>
  <c r="F18" i="3"/>
  <c r="G19" i="3"/>
  <c r="N10" i="3"/>
  <c r="C11" i="4" s="1"/>
  <c r="H11" i="4" s="1"/>
  <c r="E14" i="4"/>
  <c r="D14" i="4"/>
  <c r="I18" i="3"/>
  <c r="L18" i="2"/>
  <c r="D18" i="2"/>
  <c r="F18" i="2"/>
  <c r="K18" i="3"/>
  <c r="G4" i="5" l="1"/>
  <c r="H19" i="3"/>
  <c r="H20" i="3" s="1"/>
  <c r="E8" i="4" s="1"/>
  <c r="N9" i="3"/>
  <c r="C10" i="4" s="1"/>
  <c r="H10" i="4" s="1"/>
  <c r="G7" i="5"/>
  <c r="G7" i="7"/>
  <c r="G103" i="7" s="1"/>
  <c r="H7" i="5"/>
  <c r="H7" i="7"/>
  <c r="H103" i="7" s="1"/>
  <c r="J20" i="2"/>
  <c r="D10" i="4" s="1"/>
  <c r="I7" i="5" s="1"/>
  <c r="E19" i="3"/>
  <c r="N12" i="3"/>
  <c r="C13" i="4" s="1"/>
  <c r="H13" i="4" s="1"/>
  <c r="C38" i="6" s="1"/>
  <c r="G9" i="7"/>
  <c r="G9" i="5"/>
  <c r="J19" i="3"/>
  <c r="N7" i="3"/>
  <c r="C8" i="4" s="1"/>
  <c r="H8" i="4" s="1"/>
  <c r="C34" i="7" s="1"/>
  <c r="K19" i="3"/>
  <c r="K20" i="3" s="1"/>
  <c r="E11" i="4" s="1"/>
  <c r="N6" i="3"/>
  <c r="C7" i="4" s="1"/>
  <c r="H7" i="4" s="1"/>
  <c r="C32" i="6" s="1"/>
  <c r="L19" i="3"/>
  <c r="N5" i="3"/>
  <c r="C6" i="4" s="1"/>
  <c r="C33" i="7"/>
  <c r="C39" i="7"/>
  <c r="C30" i="6"/>
  <c r="C36" i="7"/>
  <c r="C33" i="6"/>
  <c r="C31" i="7"/>
  <c r="C36" i="6"/>
  <c r="C37" i="7"/>
  <c r="C35" i="6"/>
  <c r="C36" i="5"/>
  <c r="C32" i="5"/>
  <c r="C38" i="5"/>
  <c r="C30" i="5"/>
  <c r="C39" i="6"/>
  <c r="C39" i="5"/>
  <c r="C35" i="5"/>
  <c r="N4" i="4"/>
  <c r="O5" i="4"/>
  <c r="P6" i="4"/>
  <c r="Q7" i="4"/>
  <c r="R8" i="4"/>
  <c r="H4" i="5"/>
  <c r="P4" i="4"/>
  <c r="Q5" i="4"/>
  <c r="R6" i="4"/>
  <c r="F19" i="2"/>
  <c r="N11" i="2"/>
  <c r="B12" i="4" s="1"/>
  <c r="D19" i="2"/>
  <c r="D20" i="2" s="1"/>
  <c r="D4" i="4" s="1"/>
  <c r="C10" i="5" s="1"/>
  <c r="N13" i="2"/>
  <c r="B14" i="4" s="1"/>
  <c r="L19" i="2"/>
  <c r="N5" i="2"/>
  <c r="B6" i="4" s="1"/>
  <c r="J4" i="5"/>
  <c r="G20" i="3"/>
  <c r="E7" i="4" s="1"/>
  <c r="I19" i="3"/>
  <c r="I20" i="3" s="1"/>
  <c r="E9" i="4" s="1"/>
  <c r="N8" i="3"/>
  <c r="C9" i="4" s="1"/>
  <c r="H9" i="4" s="1"/>
  <c r="C34" i="5" s="1"/>
  <c r="F19" i="3"/>
  <c r="F20" i="3" s="1"/>
  <c r="E6" i="4" s="1"/>
  <c r="N11" i="3"/>
  <c r="C12" i="4" s="1"/>
  <c r="H12" i="4" s="1"/>
  <c r="C37" i="5" s="1"/>
  <c r="E19" i="2"/>
  <c r="E20" i="2" s="1"/>
  <c r="D5" i="4" s="1"/>
  <c r="D8" i="7" s="1"/>
  <c r="N12" i="2"/>
  <c r="B13" i="4" s="1"/>
  <c r="H8" i="5"/>
  <c r="G8" i="5"/>
  <c r="G8" i="7"/>
  <c r="H8" i="7"/>
  <c r="H4" i="7"/>
  <c r="M4" i="4"/>
  <c r="N5" i="4"/>
  <c r="O6" i="4"/>
  <c r="P7" i="4"/>
  <c r="Q8" i="4"/>
  <c r="R9" i="4"/>
  <c r="D19" i="3"/>
  <c r="D20" i="3" s="1"/>
  <c r="E4" i="4" s="1"/>
  <c r="N13" i="3"/>
  <c r="C14" i="4" s="1"/>
  <c r="H14" i="4" s="1"/>
  <c r="C40" i="7" s="1"/>
  <c r="G6" i="5"/>
  <c r="H6" i="5"/>
  <c r="G6" i="7"/>
  <c r="H6" i="7"/>
  <c r="J6" i="5"/>
  <c r="J6" i="7"/>
  <c r="C6" i="7" l="1"/>
  <c r="C108" i="7" s="1"/>
  <c r="C9" i="7"/>
  <c r="C90" i="7" s="1"/>
  <c r="I6" i="7"/>
  <c r="C8" i="5"/>
  <c r="I7" i="7"/>
  <c r="I103" i="7" s="1"/>
  <c r="I6" i="5"/>
  <c r="C8" i="7"/>
  <c r="C97" i="7" s="1"/>
  <c r="I22" i="5"/>
  <c r="J22" i="5"/>
  <c r="L22" i="5"/>
  <c r="K22" i="5"/>
  <c r="L20" i="6"/>
  <c r="K20" i="6"/>
  <c r="K25" i="5"/>
  <c r="L25" i="5"/>
  <c r="L21" i="7"/>
  <c r="J21" i="7"/>
  <c r="K21" i="7"/>
  <c r="L26" i="6"/>
  <c r="C5" i="7"/>
  <c r="C112" i="7" s="1"/>
  <c r="C5" i="5"/>
  <c r="D5" i="5"/>
  <c r="D5" i="7"/>
  <c r="G5" i="5"/>
  <c r="H5" i="5"/>
  <c r="G5" i="7"/>
  <c r="H5" i="7"/>
  <c r="I5" i="5"/>
  <c r="J5" i="5"/>
  <c r="I5" i="7"/>
  <c r="J5" i="7"/>
  <c r="L26" i="5"/>
  <c r="L20" i="2"/>
  <c r="D12" i="4" s="1"/>
  <c r="K5" i="5" s="1"/>
  <c r="M20" i="2"/>
  <c r="D13" i="4" s="1"/>
  <c r="K20" i="5"/>
  <c r="L20" i="5"/>
  <c r="J21" i="6"/>
  <c r="L21" i="6"/>
  <c r="K21" i="6"/>
  <c r="K20" i="7"/>
  <c r="L20" i="7"/>
  <c r="D6" i="5"/>
  <c r="D8" i="5"/>
  <c r="C13" i="7"/>
  <c r="C52" i="7" s="1"/>
  <c r="N52" i="7" s="1"/>
  <c r="O40" i="7" s="1"/>
  <c r="C13" i="5"/>
  <c r="K24" i="5"/>
  <c r="L24" i="5"/>
  <c r="J24" i="5"/>
  <c r="C37" i="6"/>
  <c r="J20" i="3"/>
  <c r="E10" i="4" s="1"/>
  <c r="D9" i="7"/>
  <c r="I23" i="5"/>
  <c r="K23" i="5"/>
  <c r="L23" i="5"/>
  <c r="J23" i="5"/>
  <c r="G4" i="4"/>
  <c r="C16" i="8" s="1"/>
  <c r="C4" i="7"/>
  <c r="C115" i="7" s="1"/>
  <c r="C4" i="5"/>
  <c r="C10" i="7"/>
  <c r="C82" i="7" s="1"/>
  <c r="C33" i="5"/>
  <c r="L23" i="6"/>
  <c r="K23" i="6"/>
  <c r="J23" i="6"/>
  <c r="I23" i="6"/>
  <c r="C38" i="7"/>
  <c r="C7" i="7"/>
  <c r="C103" i="7" s="1"/>
  <c r="C6" i="5"/>
  <c r="C11" i="7"/>
  <c r="C73" i="7" s="1"/>
  <c r="D11" i="7"/>
  <c r="C11" i="5"/>
  <c r="D11" i="5"/>
  <c r="L23" i="7"/>
  <c r="K23" i="7"/>
  <c r="J23" i="7"/>
  <c r="C35" i="7"/>
  <c r="C9" i="5"/>
  <c r="J4" i="4"/>
  <c r="K5" i="4"/>
  <c r="L6" i="4"/>
  <c r="M7" i="4"/>
  <c r="N8" i="4"/>
  <c r="O9" i="4"/>
  <c r="P10" i="4"/>
  <c r="Q11" i="4"/>
  <c r="R12" i="4"/>
  <c r="D4" i="7"/>
  <c r="D4" i="5"/>
  <c r="D10" i="5"/>
  <c r="D7" i="5"/>
  <c r="F20" i="2"/>
  <c r="D6" i="4" s="1"/>
  <c r="E5" i="7" s="1"/>
  <c r="L24" i="7"/>
  <c r="K24" i="7"/>
  <c r="H6" i="4"/>
  <c r="C21" i="4"/>
  <c r="D7" i="7"/>
  <c r="D103" i="7" s="1"/>
  <c r="D10" i="7"/>
  <c r="C34" i="6"/>
  <c r="L20" i="3"/>
  <c r="E12" i="4" s="1"/>
  <c r="M20" i="3"/>
  <c r="E13" i="4" s="1"/>
  <c r="D9" i="5"/>
  <c r="E20" i="3"/>
  <c r="E5" i="4" s="1"/>
  <c r="G20" i="2"/>
  <c r="D7" i="4" s="1"/>
  <c r="D6" i="7"/>
  <c r="D12" i="7"/>
  <c r="C12" i="7"/>
  <c r="C63" i="7" s="1"/>
  <c r="D12" i="5"/>
  <c r="C12" i="5"/>
  <c r="J24" i="6"/>
  <c r="L24" i="6"/>
  <c r="K24" i="6"/>
  <c r="O4" i="4"/>
  <c r="P5" i="4"/>
  <c r="Q6" i="4"/>
  <c r="R7" i="4"/>
  <c r="I4" i="7"/>
  <c r="I4" i="5"/>
  <c r="C7" i="5"/>
  <c r="C50" i="8" l="1"/>
  <c r="N50" i="8" s="1"/>
  <c r="Y50" i="8" s="1"/>
  <c r="D49" i="8"/>
  <c r="C49" i="8"/>
  <c r="N49" i="8" s="1"/>
  <c r="Y49" i="8" s="1"/>
  <c r="E48" i="8"/>
  <c r="D48" i="8"/>
  <c r="C48" i="8"/>
  <c r="N48" i="8" s="1"/>
  <c r="Y48" i="8" s="1"/>
  <c r="F47" i="8"/>
  <c r="E47" i="8"/>
  <c r="D47" i="8"/>
  <c r="C47" i="8"/>
  <c r="N47" i="8" s="1"/>
  <c r="Y47" i="8" s="1"/>
  <c r="C46" i="8"/>
  <c r="N46" i="8" s="1"/>
  <c r="Y46" i="8" s="1"/>
  <c r="G46" i="8"/>
  <c r="F46" i="8"/>
  <c r="E46" i="8"/>
  <c r="D46" i="8"/>
  <c r="H45" i="8"/>
  <c r="G45" i="8"/>
  <c r="F45" i="8"/>
  <c r="E45" i="8"/>
  <c r="D45" i="8"/>
  <c r="C45" i="8"/>
  <c r="N45" i="8" s="1"/>
  <c r="Y45" i="8" s="1"/>
  <c r="D44" i="8"/>
  <c r="C44" i="8"/>
  <c r="N44" i="8" s="1"/>
  <c r="Y44" i="8" s="1"/>
  <c r="I44" i="8"/>
  <c r="H44" i="8"/>
  <c r="G44" i="8"/>
  <c r="F44" i="8"/>
  <c r="E44" i="8"/>
  <c r="D43" i="8"/>
  <c r="C43" i="8"/>
  <c r="N43" i="8" s="1"/>
  <c r="Y43" i="8" s="1"/>
  <c r="J43" i="8"/>
  <c r="I43" i="8"/>
  <c r="H43" i="8"/>
  <c r="G43" i="8"/>
  <c r="F43" i="8"/>
  <c r="E43" i="8"/>
  <c r="E42" i="8"/>
  <c r="D42" i="8"/>
  <c r="K42" i="8"/>
  <c r="C42" i="8"/>
  <c r="N42" i="8" s="1"/>
  <c r="Y42" i="8" s="1"/>
  <c r="J42" i="8"/>
  <c r="I42" i="8"/>
  <c r="H42" i="8"/>
  <c r="G42" i="8"/>
  <c r="F42" i="8"/>
  <c r="C41" i="8"/>
  <c r="N41" i="8" s="1"/>
  <c r="Y41" i="8" s="1"/>
  <c r="H41" i="8"/>
  <c r="G41" i="8"/>
  <c r="F41" i="8"/>
  <c r="E41" i="8"/>
  <c r="L41" i="8"/>
  <c r="D41" i="8"/>
  <c r="K41" i="8"/>
  <c r="J41" i="8"/>
  <c r="I41" i="8"/>
  <c r="C29" i="8"/>
  <c r="C34" i="8"/>
  <c r="C30" i="8"/>
  <c r="C37" i="8"/>
  <c r="C33" i="8"/>
  <c r="C36" i="8"/>
  <c r="C32" i="8"/>
  <c r="C35" i="8"/>
  <c r="C31" i="8"/>
  <c r="C18" i="8"/>
  <c r="N18" i="8" s="1"/>
  <c r="C27" i="8"/>
  <c r="N27" i="8" s="1"/>
  <c r="C23" i="8"/>
  <c r="N23" i="8" s="1"/>
  <c r="C19" i="8"/>
  <c r="N19" i="8" s="1"/>
  <c r="C26" i="8"/>
  <c r="N26" i="8" s="1"/>
  <c r="C25" i="8"/>
  <c r="N25" i="8" s="1"/>
  <c r="C21" i="8"/>
  <c r="N21" i="8" s="1"/>
  <c r="C24" i="8"/>
  <c r="N24" i="8" s="1"/>
  <c r="C20" i="8"/>
  <c r="N20" i="8" s="1"/>
  <c r="C22" i="8"/>
  <c r="N22" i="8" s="1"/>
  <c r="B4" i="8"/>
  <c r="Q25" i="4"/>
  <c r="O25" i="4"/>
  <c r="P25" i="4"/>
  <c r="M25" i="4"/>
  <c r="N25" i="4"/>
  <c r="K25" i="4"/>
  <c r="L25" i="4"/>
  <c r="I25" i="4"/>
  <c r="J25" i="4"/>
  <c r="I44" i="4"/>
  <c r="I53" i="4" s="1"/>
  <c r="M44" i="4"/>
  <c r="J44" i="4"/>
  <c r="N44" i="4"/>
  <c r="L44" i="4"/>
  <c r="O44" i="4"/>
  <c r="P44" i="4"/>
  <c r="K44" i="4"/>
  <c r="G5" i="4"/>
  <c r="N20" i="6"/>
  <c r="E11" i="5"/>
  <c r="K5" i="7"/>
  <c r="N21" i="6"/>
  <c r="E5" i="5"/>
  <c r="E16" i="4"/>
  <c r="E17" i="4" s="1"/>
  <c r="N20" i="5"/>
  <c r="L25" i="6"/>
  <c r="K25" i="6"/>
  <c r="L22" i="6"/>
  <c r="K22" i="6"/>
  <c r="J22" i="6"/>
  <c r="I22" i="6"/>
  <c r="L4" i="4"/>
  <c r="M5" i="4"/>
  <c r="N6" i="4"/>
  <c r="O7" i="4"/>
  <c r="P8" i="4"/>
  <c r="Q9" i="4"/>
  <c r="R10" i="4"/>
  <c r="F4" i="5"/>
  <c r="F4" i="7"/>
  <c r="F9" i="5"/>
  <c r="F10" i="5"/>
  <c r="F7" i="7"/>
  <c r="F103" i="7" s="1"/>
  <c r="F8" i="7"/>
  <c r="F8" i="5"/>
  <c r="F6" i="5"/>
  <c r="F10" i="7"/>
  <c r="F9" i="7"/>
  <c r="F6" i="7"/>
  <c r="F7" i="5"/>
  <c r="F5" i="5"/>
  <c r="N21" i="7"/>
  <c r="L25" i="7"/>
  <c r="R4" i="4"/>
  <c r="L4" i="7"/>
  <c r="L4" i="5"/>
  <c r="K22" i="7"/>
  <c r="I22" i="7"/>
  <c r="L22" i="7"/>
  <c r="J22" i="7"/>
  <c r="N20" i="7"/>
  <c r="Q4" i="4"/>
  <c r="R5" i="4"/>
  <c r="K4" i="5"/>
  <c r="K4" i="7"/>
  <c r="K4" i="4"/>
  <c r="L5" i="4"/>
  <c r="M6" i="4"/>
  <c r="N7" i="4"/>
  <c r="O8" i="4"/>
  <c r="P9" i="4"/>
  <c r="Q10" i="4"/>
  <c r="R11" i="4"/>
  <c r="E4" i="5"/>
  <c r="E4" i="7"/>
  <c r="E7" i="5"/>
  <c r="E9" i="5"/>
  <c r="E7" i="7"/>
  <c r="E103" i="7" s="1"/>
  <c r="E10" i="7"/>
  <c r="E8" i="7"/>
  <c r="E8" i="5"/>
  <c r="E6" i="5"/>
  <c r="E9" i="7"/>
  <c r="E10" i="5"/>
  <c r="E6" i="7"/>
  <c r="E11" i="7"/>
  <c r="D16" i="4"/>
  <c r="D17" i="4" s="1"/>
  <c r="C31" i="6"/>
  <c r="L19" i="6" s="1"/>
  <c r="N19" i="6" s="1"/>
  <c r="C32" i="7"/>
  <c r="L19" i="7" s="1"/>
  <c r="N19" i="7" s="1"/>
  <c r="C31" i="5"/>
  <c r="L19" i="5" s="1"/>
  <c r="N19" i="5" s="1"/>
  <c r="D30" i="7"/>
  <c r="C42" i="6"/>
  <c r="C56" i="6" s="1"/>
  <c r="C70" i="6" s="1"/>
  <c r="C84" i="6" s="1"/>
  <c r="C98" i="6" s="1"/>
  <c r="C112" i="6" s="1"/>
  <c r="C126" i="6" s="1"/>
  <c r="C140" i="6" s="1"/>
  <c r="C154" i="6" s="1"/>
  <c r="C42" i="5"/>
  <c r="C56" i="5" s="1"/>
  <c r="C70" i="5" s="1"/>
  <c r="C84" i="5" s="1"/>
  <c r="C98" i="5" s="1"/>
  <c r="C112" i="5" s="1"/>
  <c r="C126" i="5" s="1"/>
  <c r="C140" i="5" s="1"/>
  <c r="C154" i="5" s="1"/>
  <c r="F5" i="7"/>
  <c r="N22" i="5"/>
  <c r="L21" i="5"/>
  <c r="K21" i="5"/>
  <c r="J21" i="5"/>
  <c r="O49" i="8" l="1"/>
  <c r="Z49" i="8" s="1"/>
  <c r="O45" i="8"/>
  <c r="Z45" i="8" s="1"/>
  <c r="O46" i="8"/>
  <c r="Z46" i="8" s="1"/>
  <c r="O41" i="8"/>
  <c r="Z41" i="8" s="1"/>
  <c r="O42" i="8"/>
  <c r="Z42" i="8" s="1"/>
  <c r="O44" i="8"/>
  <c r="Z44" i="8" s="1"/>
  <c r="O43" i="8"/>
  <c r="Z43" i="8" s="1"/>
  <c r="O48" i="8"/>
  <c r="Z48" i="8" s="1"/>
  <c r="O47" i="8"/>
  <c r="Z47" i="8" s="1"/>
  <c r="B5" i="8"/>
  <c r="D16" i="8"/>
  <c r="L53" i="8" s="1"/>
  <c r="Q26" i="4"/>
  <c r="O26" i="4"/>
  <c r="P26" i="4"/>
  <c r="M26" i="4"/>
  <c r="N26" i="4"/>
  <c r="K26" i="4"/>
  <c r="L26" i="4"/>
  <c r="E45" i="4"/>
  <c r="J26" i="4"/>
  <c r="J45" i="4"/>
  <c r="J53" i="4" s="1"/>
  <c r="N45" i="4"/>
  <c r="L45" i="4"/>
  <c r="O45" i="4"/>
  <c r="P45" i="4"/>
  <c r="K45" i="4"/>
  <c r="M45" i="4"/>
  <c r="F25" i="4"/>
  <c r="I37" i="4" s="1"/>
  <c r="C43" i="6"/>
  <c r="C57" i="6" s="1"/>
  <c r="C71" i="6" s="1"/>
  <c r="C85" i="6" s="1"/>
  <c r="C99" i="6" s="1"/>
  <c r="C113" i="6" s="1"/>
  <c r="C127" i="6" s="1"/>
  <c r="C141" i="6" s="1"/>
  <c r="C155" i="6" s="1"/>
  <c r="I36" i="4"/>
  <c r="D31" i="7"/>
  <c r="G85" i="7" s="1"/>
  <c r="G6" i="4"/>
  <c r="E16" i="8" s="1"/>
  <c r="C43" i="5"/>
  <c r="E43" i="5" s="1"/>
  <c r="N103" i="7"/>
  <c r="I34" i="7" s="1"/>
  <c r="N22" i="6"/>
  <c r="N21" i="5"/>
  <c r="N22" i="7"/>
  <c r="P48" i="8" l="1"/>
  <c r="AA48" i="8" s="1"/>
  <c r="P43" i="8"/>
  <c r="AA43" i="8" s="1"/>
  <c r="P44" i="8"/>
  <c r="AA44" i="8" s="1"/>
  <c r="P45" i="8"/>
  <c r="AA45" i="8" s="1"/>
  <c r="P47" i="8"/>
  <c r="AA47" i="8" s="1"/>
  <c r="P42" i="8"/>
  <c r="AA42" i="8" s="1"/>
  <c r="P46" i="8"/>
  <c r="AA46" i="8" s="1"/>
  <c r="K54" i="8"/>
  <c r="K53" i="8"/>
  <c r="J55" i="8"/>
  <c r="J54" i="8"/>
  <c r="J53" i="8"/>
  <c r="I56" i="8"/>
  <c r="I55" i="8"/>
  <c r="I54" i="8"/>
  <c r="I53" i="8"/>
  <c r="H57" i="8"/>
  <c r="H56" i="8"/>
  <c r="H53" i="8"/>
  <c r="H55" i="8"/>
  <c r="H54" i="8"/>
  <c r="G53" i="8"/>
  <c r="G58" i="8"/>
  <c r="G57" i="8"/>
  <c r="G56" i="8"/>
  <c r="G55" i="8"/>
  <c r="G54" i="8"/>
  <c r="F59" i="8"/>
  <c r="F58" i="8"/>
  <c r="F54" i="8"/>
  <c r="F57" i="8"/>
  <c r="F56" i="8"/>
  <c r="F55" i="8"/>
  <c r="F53" i="8"/>
  <c r="E60" i="8"/>
  <c r="E59" i="8"/>
  <c r="E58" i="8"/>
  <c r="E57" i="8"/>
  <c r="E56" i="8"/>
  <c r="E55" i="8"/>
  <c r="E54" i="8"/>
  <c r="E53" i="8"/>
  <c r="D55" i="8"/>
  <c r="D54" i="8"/>
  <c r="D61" i="8"/>
  <c r="D53" i="8"/>
  <c r="D60" i="8"/>
  <c r="D59" i="8"/>
  <c r="D58" i="8"/>
  <c r="D57" i="8"/>
  <c r="D56" i="8"/>
  <c r="C53" i="8"/>
  <c r="N53" i="8" s="1"/>
  <c r="Y53" i="8" s="1"/>
  <c r="C55" i="8"/>
  <c r="N55" i="8" s="1"/>
  <c r="Y55" i="8" s="1"/>
  <c r="C62" i="8"/>
  <c r="N62" i="8" s="1"/>
  <c r="Y62" i="8" s="1"/>
  <c r="C54" i="8"/>
  <c r="N54" i="8" s="1"/>
  <c r="Y54" i="8" s="1"/>
  <c r="C61" i="8"/>
  <c r="N61" i="8" s="1"/>
  <c r="Y61" i="8" s="1"/>
  <c r="C60" i="8"/>
  <c r="N60" i="8" s="1"/>
  <c r="Y60" i="8" s="1"/>
  <c r="C59" i="8"/>
  <c r="N59" i="8" s="1"/>
  <c r="C58" i="8"/>
  <c r="N58" i="8" s="1"/>
  <c r="C57" i="8"/>
  <c r="N57" i="8" s="1"/>
  <c r="Y57" i="8" s="1"/>
  <c r="C56" i="8"/>
  <c r="N56" i="8" s="1"/>
  <c r="Y56" i="8" s="1"/>
  <c r="P41" i="8"/>
  <c r="AA41" i="8" s="1"/>
  <c r="E37" i="8"/>
  <c r="E33" i="8"/>
  <c r="E29" i="8"/>
  <c r="E36" i="8"/>
  <c r="E32" i="8"/>
  <c r="E35" i="8"/>
  <c r="E31" i="8"/>
  <c r="E34" i="8"/>
  <c r="E30" i="8"/>
  <c r="D34" i="8"/>
  <c r="D30" i="8"/>
  <c r="D37" i="8"/>
  <c r="D33" i="8"/>
  <c r="D29" i="8"/>
  <c r="D36" i="8"/>
  <c r="D32" i="8"/>
  <c r="D35" i="8"/>
  <c r="D31" i="8"/>
  <c r="E26" i="8"/>
  <c r="E22" i="8"/>
  <c r="E18" i="8"/>
  <c r="E25" i="8"/>
  <c r="E21" i="8"/>
  <c r="E20" i="8"/>
  <c r="E23" i="8"/>
  <c r="E19" i="8"/>
  <c r="E24" i="8"/>
  <c r="E27" i="8"/>
  <c r="D27" i="8"/>
  <c r="D23" i="8"/>
  <c r="O23" i="8" s="1"/>
  <c r="D19" i="8"/>
  <c r="O19" i="8" s="1"/>
  <c r="D26" i="8"/>
  <c r="O26" i="8" s="1"/>
  <c r="D22" i="8"/>
  <c r="O22" i="8" s="1"/>
  <c r="D18" i="8"/>
  <c r="O18" i="8" s="1"/>
  <c r="D25" i="8"/>
  <c r="O25" i="8" s="1"/>
  <c r="D21" i="8"/>
  <c r="O21" i="8" s="1"/>
  <c r="D24" i="8"/>
  <c r="O24" i="8" s="1"/>
  <c r="D20" i="8"/>
  <c r="O20" i="8" s="1"/>
  <c r="Q27" i="4"/>
  <c r="B6" i="8"/>
  <c r="O27" i="4"/>
  <c r="P27" i="4"/>
  <c r="M27" i="4"/>
  <c r="N27" i="4"/>
  <c r="K27" i="4"/>
  <c r="L27" i="4"/>
  <c r="E46" i="4"/>
  <c r="F45" i="4"/>
  <c r="N46" i="4"/>
  <c r="O46" i="4"/>
  <c r="L46" i="4"/>
  <c r="K46" i="4"/>
  <c r="K53" i="4" s="1"/>
  <c r="P46" i="4"/>
  <c r="M46" i="4"/>
  <c r="F26" i="4"/>
  <c r="J37" i="4" s="1"/>
  <c r="E43" i="6"/>
  <c r="I38" i="4"/>
  <c r="I41" i="4" s="1"/>
  <c r="L43" i="6"/>
  <c r="K43" i="6"/>
  <c r="J43" i="6"/>
  <c r="I43" i="6"/>
  <c r="H43" i="6"/>
  <c r="G43" i="6"/>
  <c r="J36" i="4"/>
  <c r="F43" i="6"/>
  <c r="M43" i="6"/>
  <c r="M53" i="6" s="1"/>
  <c r="X42" i="6" s="1"/>
  <c r="D27" i="6" s="1"/>
  <c r="G7" i="4"/>
  <c r="K43" i="5"/>
  <c r="D32" i="7"/>
  <c r="F77" i="7" s="1"/>
  <c r="C57" i="5"/>
  <c r="C71" i="5" s="1"/>
  <c r="C85" i="5" s="1"/>
  <c r="C99" i="5" s="1"/>
  <c r="C113" i="5" s="1"/>
  <c r="C127" i="5" s="1"/>
  <c r="C141" i="5" s="1"/>
  <c r="C155" i="5" s="1"/>
  <c r="C44" i="5"/>
  <c r="I44" i="5" s="1"/>
  <c r="C44" i="6"/>
  <c r="E44" i="6" s="1"/>
  <c r="M43" i="5"/>
  <c r="M53" i="5" s="1"/>
  <c r="X42" i="5" s="1"/>
  <c r="D27" i="5" s="1"/>
  <c r="K111" i="7"/>
  <c r="J106" i="7"/>
  <c r="H93" i="7"/>
  <c r="J43" i="5"/>
  <c r="F76" i="7"/>
  <c r="E66" i="7"/>
  <c r="H43" i="5"/>
  <c r="D55" i="7"/>
  <c r="G43" i="5"/>
  <c r="I43" i="5"/>
  <c r="L115" i="7"/>
  <c r="C43" i="7"/>
  <c r="N43" i="7" s="1"/>
  <c r="O31" i="7" s="1"/>
  <c r="D27" i="7" s="1"/>
  <c r="F43" i="5"/>
  <c r="L43" i="5"/>
  <c r="Q45" i="8" l="1"/>
  <c r="AB45" i="8" s="1"/>
  <c r="Q43" i="8"/>
  <c r="AB43" i="8" s="1"/>
  <c r="Q46" i="8"/>
  <c r="AB46" i="8" s="1"/>
  <c r="Q47" i="8"/>
  <c r="AB47" i="8" s="1"/>
  <c r="Q44" i="8"/>
  <c r="AB44" i="8" s="1"/>
  <c r="Q41" i="8"/>
  <c r="AB41" i="8" s="1"/>
  <c r="Q42" i="8"/>
  <c r="AB42" i="8" s="1"/>
  <c r="O58" i="8"/>
  <c r="Z58" i="8" s="1"/>
  <c r="Y58" i="8"/>
  <c r="O59" i="8"/>
  <c r="Y59" i="8"/>
  <c r="O56" i="8"/>
  <c r="O55" i="8"/>
  <c r="O57" i="8"/>
  <c r="O54" i="8"/>
  <c r="O53" i="8"/>
  <c r="O60" i="8"/>
  <c r="O61" i="8"/>
  <c r="Z61" i="8" s="1"/>
  <c r="B7" i="8"/>
  <c r="F16" i="8"/>
  <c r="P28" i="4"/>
  <c r="Q28" i="4"/>
  <c r="N28" i="4"/>
  <c r="O28" i="4"/>
  <c r="L28" i="4"/>
  <c r="M28" i="4"/>
  <c r="F46" i="4"/>
  <c r="C46" i="4" s="1"/>
  <c r="E47" i="4"/>
  <c r="C45" i="4"/>
  <c r="I54" i="4" s="1"/>
  <c r="I55" i="4" s="1"/>
  <c r="N47" i="4"/>
  <c r="L47" i="4"/>
  <c r="L53" i="4" s="1"/>
  <c r="P47" i="4"/>
  <c r="M47" i="4"/>
  <c r="O47" i="4"/>
  <c r="F44" i="6"/>
  <c r="F27" i="4"/>
  <c r="K37" i="4" s="1"/>
  <c r="G44" i="6"/>
  <c r="J38" i="4"/>
  <c r="J41" i="4" s="1"/>
  <c r="K36" i="4"/>
  <c r="D33" i="7"/>
  <c r="D67" i="7" s="1"/>
  <c r="G8" i="4"/>
  <c r="G16" i="8" s="1"/>
  <c r="C45" i="5"/>
  <c r="F45" i="5" s="1"/>
  <c r="C45" i="6"/>
  <c r="F45" i="6" s="1"/>
  <c r="K44" i="6"/>
  <c r="H44" i="6"/>
  <c r="C58" i="6"/>
  <c r="F58" i="6" s="1"/>
  <c r="L44" i="6"/>
  <c r="L53" i="6" s="1"/>
  <c r="W42" i="6" s="1"/>
  <c r="J44" i="6"/>
  <c r="I44" i="6"/>
  <c r="J44" i="5"/>
  <c r="G44" i="5"/>
  <c r="H44" i="5"/>
  <c r="J107" i="7"/>
  <c r="D66" i="7"/>
  <c r="C55" i="7"/>
  <c r="N55" i="7" s="1"/>
  <c r="N31" i="7" s="1"/>
  <c r="E44" i="5"/>
  <c r="I106" i="7"/>
  <c r="E67" i="7"/>
  <c r="E76" i="7"/>
  <c r="G86" i="7"/>
  <c r="H94" i="7"/>
  <c r="L44" i="5"/>
  <c r="L53" i="5" s="1"/>
  <c r="W42" i="5" s="1"/>
  <c r="C58" i="5"/>
  <c r="F58" i="5" s="1"/>
  <c r="F85" i="7"/>
  <c r="D56" i="7"/>
  <c r="F44" i="5"/>
  <c r="K44" i="5"/>
  <c r="K112" i="7"/>
  <c r="G93" i="7"/>
  <c r="J111" i="7"/>
  <c r="C44" i="7"/>
  <c r="N44" i="7" s="1"/>
  <c r="O32" i="7" s="1"/>
  <c r="E27" i="7" s="1"/>
  <c r="K115" i="7"/>
  <c r="P58" i="8" l="1"/>
  <c r="Q58" i="8" s="1"/>
  <c r="R58" i="8" s="1"/>
  <c r="R44" i="8"/>
  <c r="AC44" i="8" s="1"/>
  <c r="R46" i="8"/>
  <c r="R43" i="8"/>
  <c r="AC43" i="8" s="1"/>
  <c r="R45" i="8"/>
  <c r="AC45" i="8" s="1"/>
  <c r="R42" i="8"/>
  <c r="AC42" i="8" s="1"/>
  <c r="R41" i="8"/>
  <c r="AC41" i="8" s="1"/>
  <c r="P53" i="8"/>
  <c r="Z53" i="8"/>
  <c r="P54" i="8"/>
  <c r="Z54" i="8"/>
  <c r="P57" i="8"/>
  <c r="Z57" i="8"/>
  <c r="P55" i="8"/>
  <c r="Z55" i="8"/>
  <c r="P56" i="8"/>
  <c r="Z56" i="8"/>
  <c r="P60" i="8"/>
  <c r="AA60" i="8" s="1"/>
  <c r="Z60" i="8"/>
  <c r="P59" i="8"/>
  <c r="Z59" i="8"/>
  <c r="G36" i="8"/>
  <c r="G32" i="8"/>
  <c r="G35" i="8"/>
  <c r="G31" i="8"/>
  <c r="G34" i="8"/>
  <c r="G30" i="8"/>
  <c r="G37" i="8"/>
  <c r="G33" i="8"/>
  <c r="G29" i="8"/>
  <c r="F37" i="8"/>
  <c r="F33" i="8"/>
  <c r="F29" i="8"/>
  <c r="F36" i="8"/>
  <c r="F32" i="8"/>
  <c r="F35" i="8"/>
  <c r="F31" i="8"/>
  <c r="F34" i="8"/>
  <c r="F30" i="8"/>
  <c r="G25" i="8"/>
  <c r="G21" i="8"/>
  <c r="G24" i="8"/>
  <c r="G23" i="8"/>
  <c r="G19" i="8"/>
  <c r="G26" i="8"/>
  <c r="G22" i="8"/>
  <c r="G20" i="8"/>
  <c r="G27" i="8"/>
  <c r="G18" i="8"/>
  <c r="F26" i="8"/>
  <c r="F22" i="8"/>
  <c r="F18" i="8"/>
  <c r="F25" i="8"/>
  <c r="F21" i="8"/>
  <c r="F24" i="8"/>
  <c r="F20" i="8"/>
  <c r="F27" i="8"/>
  <c r="F19" i="8"/>
  <c r="F23" i="8"/>
  <c r="Q29" i="4"/>
  <c r="B8" i="8"/>
  <c r="O29" i="4"/>
  <c r="P29" i="4"/>
  <c r="M29" i="4"/>
  <c r="N29" i="4"/>
  <c r="J54" i="4"/>
  <c r="J55" i="4" s="1"/>
  <c r="E48" i="4"/>
  <c r="F47" i="4"/>
  <c r="C47" i="4" s="1"/>
  <c r="K54" i="4" s="1"/>
  <c r="K55" i="4" s="1"/>
  <c r="O48" i="4"/>
  <c r="P48" i="4"/>
  <c r="M48" i="4"/>
  <c r="M53" i="4" s="1"/>
  <c r="N48" i="4"/>
  <c r="F28" i="4"/>
  <c r="L37" i="4" s="1"/>
  <c r="L36" i="4"/>
  <c r="K45" i="6"/>
  <c r="K53" i="6" s="1"/>
  <c r="V42" i="6" s="1"/>
  <c r="I45" i="5"/>
  <c r="H45" i="5"/>
  <c r="C59" i="6"/>
  <c r="F59" i="6" s="1"/>
  <c r="K45" i="5"/>
  <c r="K53" i="5" s="1"/>
  <c r="V42" i="5" s="1"/>
  <c r="J45" i="5"/>
  <c r="E45" i="5"/>
  <c r="C59" i="5"/>
  <c r="F59" i="5" s="1"/>
  <c r="G9" i="4"/>
  <c r="K38" i="4"/>
  <c r="K41" i="4" s="1"/>
  <c r="J45" i="6"/>
  <c r="I107" i="7"/>
  <c r="E68" i="7"/>
  <c r="C72" i="6"/>
  <c r="C86" i="6" s="1"/>
  <c r="C100" i="6" s="1"/>
  <c r="C114" i="6" s="1"/>
  <c r="C128" i="6" s="1"/>
  <c r="C142" i="6" s="1"/>
  <c r="C156" i="6" s="1"/>
  <c r="J112" i="7"/>
  <c r="D57" i="7"/>
  <c r="E85" i="7"/>
  <c r="I45" i="6"/>
  <c r="H95" i="7"/>
  <c r="F93" i="7"/>
  <c r="D76" i="7"/>
  <c r="H45" i="6"/>
  <c r="G45" i="5"/>
  <c r="J108" i="7"/>
  <c r="H106" i="7"/>
  <c r="C66" i="7"/>
  <c r="N66" i="7" s="1"/>
  <c r="M31" i="7" s="1"/>
  <c r="G94" i="7"/>
  <c r="E77" i="7"/>
  <c r="I111" i="7"/>
  <c r="C45" i="7"/>
  <c r="N45" i="7" s="1"/>
  <c r="O33" i="7" s="1"/>
  <c r="F27" i="7" s="1"/>
  <c r="J115" i="7"/>
  <c r="C56" i="7"/>
  <c r="N56" i="7" s="1"/>
  <c r="N32" i="7" s="1"/>
  <c r="E26" i="7" s="1"/>
  <c r="G45" i="6"/>
  <c r="G87" i="7"/>
  <c r="F78" i="7"/>
  <c r="E45" i="6"/>
  <c r="F86" i="7"/>
  <c r="C46" i="5"/>
  <c r="G46" i="5" s="1"/>
  <c r="C46" i="6"/>
  <c r="J46" i="6" s="1"/>
  <c r="D34" i="7"/>
  <c r="H107" i="7" s="1"/>
  <c r="E58" i="6"/>
  <c r="I58" i="6"/>
  <c r="K58" i="6"/>
  <c r="J58" i="6"/>
  <c r="H58" i="6"/>
  <c r="L58" i="6"/>
  <c r="L67" i="6" s="1"/>
  <c r="X43" i="6" s="1"/>
  <c r="E27" i="6" s="1"/>
  <c r="G58" i="6"/>
  <c r="I58" i="5"/>
  <c r="H58" i="5"/>
  <c r="G58" i="5"/>
  <c r="L58" i="5"/>
  <c r="L67" i="5" s="1"/>
  <c r="X43" i="5" s="1"/>
  <c r="E27" i="5" s="1"/>
  <c r="C72" i="5"/>
  <c r="C86" i="5" s="1"/>
  <c r="C100" i="5" s="1"/>
  <c r="C114" i="5" s="1"/>
  <c r="C128" i="5" s="1"/>
  <c r="C142" i="5" s="1"/>
  <c r="C156" i="5" s="1"/>
  <c r="K58" i="5"/>
  <c r="E58" i="5"/>
  <c r="J58" i="5"/>
  <c r="AA58" i="8" l="1"/>
  <c r="AB58" i="8"/>
  <c r="AC58" i="8"/>
  <c r="AC46" i="8"/>
  <c r="S41" i="8"/>
  <c r="AD41" i="8" s="1"/>
  <c r="S42" i="8"/>
  <c r="AD42" i="8" s="1"/>
  <c r="S45" i="8"/>
  <c r="AD45" i="8" s="1"/>
  <c r="S43" i="8"/>
  <c r="AD43" i="8" s="1"/>
  <c r="S44" i="8"/>
  <c r="AD44" i="8" s="1"/>
  <c r="Q53" i="8"/>
  <c r="AA53" i="8"/>
  <c r="Q55" i="8"/>
  <c r="AA55" i="8"/>
  <c r="Q59" i="8"/>
  <c r="AB59" i="8" s="1"/>
  <c r="AA59" i="8"/>
  <c r="Q57" i="8"/>
  <c r="AA57" i="8"/>
  <c r="Q54" i="8"/>
  <c r="AA54" i="8"/>
  <c r="Q56" i="8"/>
  <c r="AA56" i="8"/>
  <c r="B9" i="8"/>
  <c r="H16" i="8"/>
  <c r="P30" i="4"/>
  <c r="Q30" i="4"/>
  <c r="N30" i="4"/>
  <c r="O30" i="4"/>
  <c r="E49" i="4"/>
  <c r="F48" i="4"/>
  <c r="C48" i="4" s="1"/>
  <c r="L54" i="4" s="1"/>
  <c r="L55" i="4" s="1"/>
  <c r="O49" i="4"/>
  <c r="P49" i="4"/>
  <c r="N49" i="4"/>
  <c r="N53" i="4" s="1"/>
  <c r="F29" i="4"/>
  <c r="M37" i="4" s="1"/>
  <c r="L38" i="4"/>
  <c r="L41" i="4" s="1"/>
  <c r="C47" i="6"/>
  <c r="H47" i="6" s="1"/>
  <c r="M36" i="4"/>
  <c r="D35" i="7"/>
  <c r="D86" i="7" s="1"/>
  <c r="K59" i="6"/>
  <c r="K67" i="6" s="1"/>
  <c r="W43" i="6" s="1"/>
  <c r="E26" i="6" s="1"/>
  <c r="C47" i="5"/>
  <c r="I47" i="5" s="1"/>
  <c r="C73" i="5"/>
  <c r="J73" i="5" s="1"/>
  <c r="I59" i="6"/>
  <c r="H59" i="6"/>
  <c r="E59" i="6"/>
  <c r="J59" i="6"/>
  <c r="G59" i="6"/>
  <c r="G46" i="6"/>
  <c r="C73" i="6"/>
  <c r="E73" i="6" s="1"/>
  <c r="J59" i="5"/>
  <c r="K59" i="5"/>
  <c r="K67" i="5" s="1"/>
  <c r="W43" i="5" s="1"/>
  <c r="E26" i="5" s="1"/>
  <c r="I59" i="5"/>
  <c r="E59" i="5"/>
  <c r="E69" i="7"/>
  <c r="G59" i="5"/>
  <c r="F87" i="7"/>
  <c r="H59" i="5"/>
  <c r="E78" i="7"/>
  <c r="J53" i="6"/>
  <c r="U42" i="6" s="1"/>
  <c r="G10" i="4"/>
  <c r="I16" i="8" s="1"/>
  <c r="I46" i="6"/>
  <c r="H46" i="6"/>
  <c r="C57" i="7"/>
  <c r="N57" i="7" s="1"/>
  <c r="N33" i="7" s="1"/>
  <c r="F26" i="7" s="1"/>
  <c r="E93" i="7"/>
  <c r="I115" i="7"/>
  <c r="G88" i="7"/>
  <c r="D68" i="7"/>
  <c r="H111" i="7"/>
  <c r="C60" i="5"/>
  <c r="C74" i="5" s="1"/>
  <c r="G106" i="7"/>
  <c r="F79" i="7"/>
  <c r="C67" i="7"/>
  <c r="N67" i="7" s="1"/>
  <c r="M32" i="7" s="1"/>
  <c r="J46" i="5"/>
  <c r="J53" i="5" s="1"/>
  <c r="U42" i="5" s="1"/>
  <c r="I46" i="5"/>
  <c r="D58" i="7"/>
  <c r="E86" i="7"/>
  <c r="E46" i="6"/>
  <c r="C46" i="7"/>
  <c r="N46" i="7" s="1"/>
  <c r="O34" i="7" s="1"/>
  <c r="G27" i="7" s="1"/>
  <c r="I108" i="7"/>
  <c r="F94" i="7"/>
  <c r="D77" i="7"/>
  <c r="F46" i="6"/>
  <c r="F46" i="5"/>
  <c r="E46" i="5"/>
  <c r="G95" i="7"/>
  <c r="D85" i="7"/>
  <c r="C76" i="7"/>
  <c r="N76" i="7" s="1"/>
  <c r="L31" i="7" s="1"/>
  <c r="C60" i="6"/>
  <c r="F60" i="6" s="1"/>
  <c r="H46" i="5"/>
  <c r="I112" i="7"/>
  <c r="H96" i="7"/>
  <c r="T43" i="8" l="1"/>
  <c r="AE43" i="8" s="1"/>
  <c r="T42" i="8"/>
  <c r="AE42" i="8" s="1"/>
  <c r="T41" i="8"/>
  <c r="AE41" i="8" s="1"/>
  <c r="T44" i="8"/>
  <c r="AE44" i="8" s="1"/>
  <c r="R57" i="8"/>
  <c r="AB57" i="8"/>
  <c r="R56" i="8"/>
  <c r="AB56" i="8"/>
  <c r="R55" i="8"/>
  <c r="AB55" i="8"/>
  <c r="R54" i="8"/>
  <c r="AB54" i="8"/>
  <c r="R53" i="8"/>
  <c r="AB53" i="8"/>
  <c r="I35" i="8"/>
  <c r="I31" i="8"/>
  <c r="I34" i="8"/>
  <c r="I30" i="8"/>
  <c r="I37" i="8"/>
  <c r="I33" i="8"/>
  <c r="I29" i="8"/>
  <c r="I36" i="8"/>
  <c r="I32" i="8"/>
  <c r="H36" i="8"/>
  <c r="H32" i="8"/>
  <c r="H35" i="8"/>
  <c r="H31" i="8"/>
  <c r="H34" i="8"/>
  <c r="H30" i="8"/>
  <c r="H37" i="8"/>
  <c r="H33" i="8"/>
  <c r="H29" i="8"/>
  <c r="I24" i="8"/>
  <c r="I20" i="8"/>
  <c r="I27" i="8"/>
  <c r="I19" i="8"/>
  <c r="I23" i="8"/>
  <c r="I26" i="8"/>
  <c r="I22" i="8"/>
  <c r="I18" i="8"/>
  <c r="I25" i="8"/>
  <c r="I21" i="8"/>
  <c r="H25" i="8"/>
  <c r="H21" i="8"/>
  <c r="H24" i="8"/>
  <c r="H20" i="8"/>
  <c r="H27" i="8"/>
  <c r="H23" i="8"/>
  <c r="H19" i="8"/>
  <c r="H22" i="8"/>
  <c r="H26" i="8"/>
  <c r="H18" i="8"/>
  <c r="Q31" i="4"/>
  <c r="B10" i="8"/>
  <c r="O31" i="4"/>
  <c r="P31" i="4"/>
  <c r="E50" i="4"/>
  <c r="F49" i="4"/>
  <c r="C49" i="4" s="1"/>
  <c r="M54" i="4" s="1"/>
  <c r="M55" i="4" s="1"/>
  <c r="P50" i="4"/>
  <c r="O50" i="4"/>
  <c r="O53" i="4" s="1"/>
  <c r="F30" i="4"/>
  <c r="N37" i="4" s="1"/>
  <c r="C87" i="6"/>
  <c r="C101" i="6" s="1"/>
  <c r="C115" i="6" s="1"/>
  <c r="C129" i="6" s="1"/>
  <c r="C143" i="6" s="1"/>
  <c r="C157" i="6" s="1"/>
  <c r="C61" i="6"/>
  <c r="H61" i="6" s="1"/>
  <c r="F73" i="5"/>
  <c r="G73" i="6"/>
  <c r="G47" i="6"/>
  <c r="E47" i="6"/>
  <c r="F47" i="6"/>
  <c r="I47" i="6"/>
  <c r="I53" i="6" s="1"/>
  <c r="T42" i="6" s="1"/>
  <c r="N36" i="4"/>
  <c r="C87" i="5"/>
  <c r="C101" i="5" s="1"/>
  <c r="C115" i="5" s="1"/>
  <c r="C129" i="5" s="1"/>
  <c r="C143" i="5" s="1"/>
  <c r="C157" i="5" s="1"/>
  <c r="I73" i="5"/>
  <c r="H73" i="5"/>
  <c r="D69" i="7"/>
  <c r="G73" i="5"/>
  <c r="G96" i="7"/>
  <c r="E73" i="5"/>
  <c r="H73" i="6"/>
  <c r="E94" i="7"/>
  <c r="H112" i="7"/>
  <c r="E87" i="7"/>
  <c r="F80" i="7"/>
  <c r="H115" i="7"/>
  <c r="G111" i="7"/>
  <c r="H108" i="7"/>
  <c r="F106" i="7"/>
  <c r="D78" i="7"/>
  <c r="E79" i="7"/>
  <c r="C68" i="7"/>
  <c r="N68" i="7" s="1"/>
  <c r="M33" i="7" s="1"/>
  <c r="F25" i="7" s="1"/>
  <c r="G107" i="7"/>
  <c r="F88" i="7"/>
  <c r="C47" i="7"/>
  <c r="N47" i="7" s="1"/>
  <c r="O35" i="7" s="1"/>
  <c r="H27" i="7" s="1"/>
  <c r="C77" i="7"/>
  <c r="N77" i="7" s="1"/>
  <c r="L32" i="7" s="1"/>
  <c r="F95" i="7"/>
  <c r="C58" i="7"/>
  <c r="N58" i="7" s="1"/>
  <c r="N34" i="7" s="1"/>
  <c r="G26" i="7" s="1"/>
  <c r="D59" i="7"/>
  <c r="H97" i="7"/>
  <c r="J73" i="6"/>
  <c r="G89" i="7"/>
  <c r="E70" i="7"/>
  <c r="K73" i="5"/>
  <c r="K81" i="5" s="1"/>
  <c r="X44" i="5" s="1"/>
  <c r="F27" i="5" s="1"/>
  <c r="I73" i="6"/>
  <c r="D93" i="7"/>
  <c r="C85" i="7"/>
  <c r="N85" i="7" s="1"/>
  <c r="K31" i="7" s="1"/>
  <c r="G47" i="5"/>
  <c r="C61" i="5"/>
  <c r="G61" i="5" s="1"/>
  <c r="I53" i="5"/>
  <c r="T42" i="5" s="1"/>
  <c r="F47" i="5"/>
  <c r="H47" i="5"/>
  <c r="E47" i="5"/>
  <c r="J60" i="5"/>
  <c r="J67" i="5" s="1"/>
  <c r="V43" i="5" s="1"/>
  <c r="K73" i="6"/>
  <c r="K81" i="6" s="1"/>
  <c r="X44" i="6" s="1"/>
  <c r="F27" i="6" s="1"/>
  <c r="F73" i="6"/>
  <c r="C48" i="6"/>
  <c r="M38" i="4"/>
  <c r="M41" i="4" s="1"/>
  <c r="D36" i="7"/>
  <c r="C48" i="5"/>
  <c r="G11" i="4"/>
  <c r="E60" i="6"/>
  <c r="G60" i="6"/>
  <c r="C74" i="6"/>
  <c r="H74" i="6" s="1"/>
  <c r="H60" i="5"/>
  <c r="J60" i="6"/>
  <c r="J67" i="6" s="1"/>
  <c r="V43" i="6" s="1"/>
  <c r="F60" i="5"/>
  <c r="I60" i="5"/>
  <c r="G60" i="5"/>
  <c r="I60" i="6"/>
  <c r="E60" i="5"/>
  <c r="H60" i="6"/>
  <c r="C88" i="5"/>
  <c r="E74" i="5"/>
  <c r="F74" i="5"/>
  <c r="G74" i="5"/>
  <c r="H74" i="5"/>
  <c r="I74" i="5"/>
  <c r="J74" i="5"/>
  <c r="J81" i="5" s="1"/>
  <c r="W44" i="5" s="1"/>
  <c r="F26" i="5" s="1"/>
  <c r="U42" i="8" l="1"/>
  <c r="AF42" i="8" s="1"/>
  <c r="U43" i="8"/>
  <c r="AF43" i="8" s="1"/>
  <c r="U41" i="8"/>
  <c r="AF41" i="8" s="1"/>
  <c r="S54" i="8"/>
  <c r="AC54" i="8"/>
  <c r="S55" i="8"/>
  <c r="AC55" i="8"/>
  <c r="S56" i="8"/>
  <c r="AC56" i="8"/>
  <c r="S53" i="8"/>
  <c r="AC53" i="8"/>
  <c r="S57" i="8"/>
  <c r="AD57" i="8" s="1"/>
  <c r="AC57" i="8"/>
  <c r="B11" i="8"/>
  <c r="J16" i="8"/>
  <c r="P32" i="4"/>
  <c r="Q32" i="4"/>
  <c r="F50" i="4"/>
  <c r="C50" i="4" s="1"/>
  <c r="E51" i="4"/>
  <c r="P51" i="4"/>
  <c r="P53" i="4" s="1"/>
  <c r="F31" i="4"/>
  <c r="O37" i="4" s="1"/>
  <c r="N38" i="4"/>
  <c r="N41" i="4" s="1"/>
  <c r="E61" i="6"/>
  <c r="I61" i="6"/>
  <c r="I67" i="6" s="1"/>
  <c r="U43" i="6" s="1"/>
  <c r="G61" i="6"/>
  <c r="C75" i="6"/>
  <c r="H75" i="6" s="1"/>
  <c r="F61" i="6"/>
  <c r="O36" i="4"/>
  <c r="I61" i="5"/>
  <c r="I67" i="5" s="1"/>
  <c r="U43" i="5" s="1"/>
  <c r="F61" i="5"/>
  <c r="E61" i="5"/>
  <c r="H61" i="5"/>
  <c r="C75" i="5"/>
  <c r="H75" i="5" s="1"/>
  <c r="F74" i="6"/>
  <c r="C62" i="6"/>
  <c r="E48" i="6"/>
  <c r="H48" i="6"/>
  <c r="H53" i="6" s="1"/>
  <c r="S42" i="6" s="1"/>
  <c r="F48" i="6"/>
  <c r="G48" i="6"/>
  <c r="G12" i="4"/>
  <c r="K16" i="8" s="1"/>
  <c r="C49" i="5"/>
  <c r="D37" i="7"/>
  <c r="C49" i="6"/>
  <c r="F48" i="5"/>
  <c r="E48" i="5"/>
  <c r="H48" i="5"/>
  <c r="H53" i="5" s="1"/>
  <c r="S42" i="5" s="1"/>
  <c r="G48" i="5"/>
  <c r="C62" i="5"/>
  <c r="D94" i="7"/>
  <c r="F107" i="7"/>
  <c r="G115" i="7"/>
  <c r="G108" i="7"/>
  <c r="E80" i="7"/>
  <c r="E106" i="7"/>
  <c r="F89" i="7"/>
  <c r="C69" i="7"/>
  <c r="N69" i="7" s="1"/>
  <c r="M34" i="7" s="1"/>
  <c r="G25" i="7" s="1"/>
  <c r="E71" i="7"/>
  <c r="E88" i="7"/>
  <c r="G97" i="7"/>
  <c r="C59" i="7"/>
  <c r="N59" i="7" s="1"/>
  <c r="N35" i="7" s="1"/>
  <c r="H26" i="7" s="1"/>
  <c r="F111" i="7"/>
  <c r="C93" i="7"/>
  <c r="N93" i="7" s="1"/>
  <c r="J31" i="7" s="1"/>
  <c r="G90" i="7"/>
  <c r="D70" i="7"/>
  <c r="C86" i="7"/>
  <c r="N86" i="7" s="1"/>
  <c r="K32" i="7" s="1"/>
  <c r="D87" i="7"/>
  <c r="C48" i="7"/>
  <c r="N48" i="7" s="1"/>
  <c r="O36" i="7" s="1"/>
  <c r="I27" i="7" s="1"/>
  <c r="D60" i="7"/>
  <c r="G112" i="7"/>
  <c r="D79" i="7"/>
  <c r="F96" i="7"/>
  <c r="E95" i="7"/>
  <c r="C78" i="7"/>
  <c r="N78" i="7" s="1"/>
  <c r="L33" i="7" s="1"/>
  <c r="F81" i="7"/>
  <c r="I74" i="6"/>
  <c r="G74" i="6"/>
  <c r="J74" i="6"/>
  <c r="J81" i="6" s="1"/>
  <c r="W44" i="6" s="1"/>
  <c r="F26" i="6" s="1"/>
  <c r="E74" i="6"/>
  <c r="C88" i="6"/>
  <c r="H88" i="6" s="1"/>
  <c r="C102" i="5"/>
  <c r="C116" i="5" s="1"/>
  <c r="C130" i="5" s="1"/>
  <c r="C144" i="5" s="1"/>
  <c r="C158" i="5" s="1"/>
  <c r="E88" i="5"/>
  <c r="F88" i="5"/>
  <c r="G88" i="5"/>
  <c r="H88" i="5"/>
  <c r="I88" i="5"/>
  <c r="J88" i="5"/>
  <c r="J95" i="5" s="1"/>
  <c r="X45" i="5" s="1"/>
  <c r="G27" i="5" s="1"/>
  <c r="V41" i="8" l="1"/>
  <c r="AG41" i="8" s="1"/>
  <c r="V42" i="8"/>
  <c r="AG42" i="8" s="1"/>
  <c r="T55" i="8"/>
  <c r="AD55" i="8"/>
  <c r="T54" i="8"/>
  <c r="AD54" i="8"/>
  <c r="T53" i="8"/>
  <c r="AD53" i="8"/>
  <c r="T56" i="8"/>
  <c r="AE56" i="8" s="1"/>
  <c r="AD56" i="8"/>
  <c r="K34" i="8"/>
  <c r="K30" i="8"/>
  <c r="K37" i="8"/>
  <c r="K33" i="8"/>
  <c r="K29" i="8"/>
  <c r="K36" i="8"/>
  <c r="K32" i="8"/>
  <c r="K35" i="8"/>
  <c r="K31" i="8"/>
  <c r="J35" i="8"/>
  <c r="J31" i="8"/>
  <c r="J34" i="8"/>
  <c r="J30" i="8"/>
  <c r="J37" i="8"/>
  <c r="J33" i="8"/>
  <c r="J29" i="8"/>
  <c r="J36" i="8"/>
  <c r="J32" i="8"/>
  <c r="K27" i="8"/>
  <c r="K23" i="8"/>
  <c r="K19" i="8"/>
  <c r="K26" i="8"/>
  <c r="K22" i="8"/>
  <c r="K25" i="8"/>
  <c r="K21" i="8"/>
  <c r="K24" i="8"/>
  <c r="K20" i="8"/>
  <c r="K18" i="8"/>
  <c r="J24" i="8"/>
  <c r="J20" i="8"/>
  <c r="J27" i="8"/>
  <c r="J23" i="8"/>
  <c r="J19" i="8"/>
  <c r="J26" i="8"/>
  <c r="J22" i="8"/>
  <c r="J18" i="8"/>
  <c r="J25" i="8"/>
  <c r="J21" i="8"/>
  <c r="Q33" i="4"/>
  <c r="B12" i="8"/>
  <c r="N54" i="4"/>
  <c r="N55" i="4" s="1"/>
  <c r="E52" i="4"/>
  <c r="F51" i="4"/>
  <c r="C51" i="4" s="1"/>
  <c r="O54" i="4" s="1"/>
  <c r="O55" i="4" s="1"/>
  <c r="F32" i="4"/>
  <c r="P37" i="4" s="1"/>
  <c r="O38" i="4"/>
  <c r="O41" i="4" s="1"/>
  <c r="G75" i="6"/>
  <c r="I75" i="6"/>
  <c r="I81" i="6" s="1"/>
  <c r="V44" i="6" s="1"/>
  <c r="F25" i="6" s="1"/>
  <c r="C89" i="6"/>
  <c r="E89" i="6" s="1"/>
  <c r="E75" i="6"/>
  <c r="F75" i="6"/>
  <c r="G13" i="4"/>
  <c r="L16" i="8" s="1"/>
  <c r="P36" i="4"/>
  <c r="I75" i="5"/>
  <c r="I81" i="5" s="1"/>
  <c r="V44" i="5" s="1"/>
  <c r="F25" i="5" s="1"/>
  <c r="E75" i="5"/>
  <c r="F75" i="5"/>
  <c r="G75" i="5"/>
  <c r="C89" i="5"/>
  <c r="J88" i="6"/>
  <c r="J95" i="6" s="1"/>
  <c r="X45" i="6" s="1"/>
  <c r="G27" i="6" s="1"/>
  <c r="G88" i="6"/>
  <c r="F108" i="7"/>
  <c r="C94" i="7"/>
  <c r="N94" i="7" s="1"/>
  <c r="J32" i="7" s="1"/>
  <c r="C79" i="7"/>
  <c r="N79" i="7" s="1"/>
  <c r="L34" i="7" s="1"/>
  <c r="G24" i="7" s="1"/>
  <c r="E81" i="7"/>
  <c r="E100" i="7"/>
  <c r="D88" i="7"/>
  <c r="C87" i="7"/>
  <c r="N87" i="7" s="1"/>
  <c r="K33" i="7" s="1"/>
  <c r="D80" i="7"/>
  <c r="G100" i="7"/>
  <c r="F115" i="7"/>
  <c r="D106" i="7"/>
  <c r="D95" i="7"/>
  <c r="C70" i="7"/>
  <c r="N70" i="7" s="1"/>
  <c r="M35" i="7" s="1"/>
  <c r="H25" i="7" s="1"/>
  <c r="H100" i="7"/>
  <c r="C100" i="7"/>
  <c r="F100" i="7"/>
  <c r="D71" i="7"/>
  <c r="C60" i="7"/>
  <c r="N60" i="7" s="1"/>
  <c r="N36" i="7" s="1"/>
  <c r="I26" i="7" s="1"/>
  <c r="F82" i="7"/>
  <c r="F90" i="7"/>
  <c r="D61" i="7"/>
  <c r="C49" i="7"/>
  <c r="N49" i="7" s="1"/>
  <c r="O37" i="7" s="1"/>
  <c r="J27" i="7" s="1"/>
  <c r="E107" i="7"/>
  <c r="F112" i="7"/>
  <c r="F97" i="7"/>
  <c r="E111" i="7"/>
  <c r="E89" i="7"/>
  <c r="D100" i="7"/>
  <c r="E96" i="7"/>
  <c r="E72" i="7"/>
  <c r="I100" i="7"/>
  <c r="C76" i="5"/>
  <c r="H62" i="5"/>
  <c r="H67" i="5" s="1"/>
  <c r="T43" i="5" s="1"/>
  <c r="F62" i="5"/>
  <c r="E62" i="5"/>
  <c r="G62" i="5"/>
  <c r="C50" i="5"/>
  <c r="C50" i="6"/>
  <c r="D38" i="7"/>
  <c r="F88" i="6"/>
  <c r="C63" i="5"/>
  <c r="F49" i="5"/>
  <c r="E49" i="5"/>
  <c r="G49" i="5"/>
  <c r="G53" i="5" s="1"/>
  <c r="R42" i="5" s="1"/>
  <c r="C102" i="6"/>
  <c r="C116" i="6" s="1"/>
  <c r="C130" i="6" s="1"/>
  <c r="C144" i="6" s="1"/>
  <c r="C158" i="6" s="1"/>
  <c r="E88" i="6"/>
  <c r="I88" i="6"/>
  <c r="E49" i="6"/>
  <c r="C63" i="6"/>
  <c r="G49" i="6"/>
  <c r="G53" i="6" s="1"/>
  <c r="R42" i="6" s="1"/>
  <c r="F49" i="6"/>
  <c r="C76" i="6"/>
  <c r="G62" i="6"/>
  <c r="E62" i="6"/>
  <c r="F62" i="6"/>
  <c r="H62" i="6"/>
  <c r="H67" i="6" s="1"/>
  <c r="T43" i="6" s="1"/>
  <c r="W41" i="8" l="1"/>
  <c r="AH41" i="8" s="1"/>
  <c r="U55" i="8"/>
  <c r="AF55" i="8" s="1"/>
  <c r="AE55" i="8"/>
  <c r="U53" i="8"/>
  <c r="AE53" i="8"/>
  <c r="U54" i="8"/>
  <c r="AE54" i="8"/>
  <c r="L34" i="8"/>
  <c r="L30" i="8"/>
  <c r="L37" i="8"/>
  <c r="L33" i="8"/>
  <c r="L29" i="8"/>
  <c r="L36" i="8"/>
  <c r="L32" i="8"/>
  <c r="L35" i="8"/>
  <c r="L31" i="8"/>
  <c r="L27" i="8"/>
  <c r="L23" i="8"/>
  <c r="L19" i="8"/>
  <c r="L26" i="8"/>
  <c r="L22" i="8"/>
  <c r="L18" i="8"/>
  <c r="L25" i="8"/>
  <c r="L21" i="8"/>
  <c r="L20" i="8"/>
  <c r="L24" i="8"/>
  <c r="F52" i="4"/>
  <c r="C52" i="4" s="1"/>
  <c r="P54" i="4" s="1"/>
  <c r="P55" i="4" s="1"/>
  <c r="B13" i="8"/>
  <c r="P38" i="4"/>
  <c r="P41" i="4" s="1"/>
  <c r="F33" i="4"/>
  <c r="Q37" i="4" s="1"/>
  <c r="C51" i="5"/>
  <c r="E51" i="5" s="1"/>
  <c r="I89" i="6"/>
  <c r="I95" i="6" s="1"/>
  <c r="W45" i="6" s="1"/>
  <c r="G26" i="6" s="1"/>
  <c r="C103" i="6"/>
  <c r="E103" i="6" s="1"/>
  <c r="F89" i="6"/>
  <c r="G89" i="6"/>
  <c r="H89" i="6"/>
  <c r="C51" i="6"/>
  <c r="C65" i="6" s="1"/>
  <c r="D39" i="7"/>
  <c r="F102" i="7" s="1"/>
  <c r="H89" i="5"/>
  <c r="I89" i="5"/>
  <c r="I95" i="5" s="1"/>
  <c r="W45" i="5" s="1"/>
  <c r="G26" i="5" s="1"/>
  <c r="C103" i="5"/>
  <c r="F89" i="5"/>
  <c r="E89" i="5"/>
  <c r="G89" i="5"/>
  <c r="G76" i="5"/>
  <c r="H76" i="5"/>
  <c r="H81" i="5" s="1"/>
  <c r="U44" i="5" s="1"/>
  <c r="E76" i="5"/>
  <c r="C90" i="5"/>
  <c r="F76" i="5"/>
  <c r="F50" i="6"/>
  <c r="F53" i="6" s="1"/>
  <c r="Q42" i="6" s="1"/>
  <c r="C64" i="6"/>
  <c r="E50" i="6"/>
  <c r="N100" i="7"/>
  <c r="I31" i="7" s="1"/>
  <c r="E63" i="5"/>
  <c r="F63" i="5"/>
  <c r="G63" i="5"/>
  <c r="G67" i="5" s="1"/>
  <c r="S43" i="5" s="1"/>
  <c r="C77" i="5"/>
  <c r="D101" i="7"/>
  <c r="C80" i="7"/>
  <c r="N80" i="7" s="1"/>
  <c r="L35" i="7" s="1"/>
  <c r="H24" i="7" s="1"/>
  <c r="C61" i="7"/>
  <c r="N61" i="7" s="1"/>
  <c r="N37" i="7" s="1"/>
  <c r="J26" i="7" s="1"/>
  <c r="C95" i="7"/>
  <c r="N95" i="7" s="1"/>
  <c r="J33" i="7" s="1"/>
  <c r="G101" i="7"/>
  <c r="I101" i="7"/>
  <c r="C106" i="7"/>
  <c r="N106" i="7" s="1"/>
  <c r="H31" i="7" s="1"/>
  <c r="E112" i="7"/>
  <c r="D89" i="7"/>
  <c r="E82" i="7"/>
  <c r="C101" i="7"/>
  <c r="E97" i="7"/>
  <c r="E73" i="7"/>
  <c r="F101" i="7"/>
  <c r="D81" i="7"/>
  <c r="E115" i="7"/>
  <c r="C50" i="7"/>
  <c r="N50" i="7" s="1"/>
  <c r="O38" i="7" s="1"/>
  <c r="K27" i="7" s="1"/>
  <c r="C88" i="7"/>
  <c r="N88" i="7" s="1"/>
  <c r="K34" i="7" s="1"/>
  <c r="E90" i="7"/>
  <c r="E101" i="7"/>
  <c r="D62" i="7"/>
  <c r="D96" i="7"/>
  <c r="E108" i="7"/>
  <c r="C71" i="7"/>
  <c r="N71" i="7" s="1"/>
  <c r="M36" i="7" s="1"/>
  <c r="I25" i="7" s="1"/>
  <c r="D107" i="7"/>
  <c r="H101" i="7"/>
  <c r="D72" i="7"/>
  <c r="D111" i="7"/>
  <c r="G63" i="6"/>
  <c r="G67" i="6" s="1"/>
  <c r="S43" i="6" s="1"/>
  <c r="E63" i="6"/>
  <c r="C77" i="6"/>
  <c r="F63" i="6"/>
  <c r="F50" i="5"/>
  <c r="F53" i="5" s="1"/>
  <c r="Q42" i="5" s="1"/>
  <c r="C64" i="5"/>
  <c r="E50" i="5"/>
  <c r="C90" i="6"/>
  <c r="E76" i="6"/>
  <c r="F76" i="6"/>
  <c r="H76" i="6"/>
  <c r="H81" i="6" s="1"/>
  <c r="U44" i="6" s="1"/>
  <c r="G76" i="6"/>
  <c r="V53" i="8" l="1"/>
  <c r="AF53" i="8"/>
  <c r="V54" i="8"/>
  <c r="AG54" i="8" s="1"/>
  <c r="AF54" i="8"/>
  <c r="Q36" i="4"/>
  <c r="Q38" i="4" s="1"/>
  <c r="Q41" i="4" s="1"/>
  <c r="C107" i="7"/>
  <c r="N107" i="7" s="1"/>
  <c r="H32" i="7" s="1"/>
  <c r="C81" i="7"/>
  <c r="N81" i="7" s="1"/>
  <c r="L36" i="7" s="1"/>
  <c r="I24" i="7" s="1"/>
  <c r="C62" i="7"/>
  <c r="N62" i="7" s="1"/>
  <c r="N38" i="7" s="1"/>
  <c r="K26" i="7" s="1"/>
  <c r="D112" i="7"/>
  <c r="N112" i="7" s="1"/>
  <c r="G32" i="7" s="1"/>
  <c r="D82" i="7"/>
  <c r="N82" i="7" s="1"/>
  <c r="L37" i="7" s="1"/>
  <c r="J24" i="7" s="1"/>
  <c r="E102" i="7"/>
  <c r="D115" i="7"/>
  <c r="N115" i="7" s="1"/>
  <c r="F31" i="7" s="1"/>
  <c r="D63" i="7"/>
  <c r="N63" i="7" s="1"/>
  <c r="N39" i="7" s="1"/>
  <c r="L26" i="7" s="1"/>
  <c r="D97" i="7"/>
  <c r="N97" i="7" s="1"/>
  <c r="J35" i="7" s="1"/>
  <c r="D90" i="7"/>
  <c r="N90" i="7" s="1"/>
  <c r="K36" i="7" s="1"/>
  <c r="I23" i="7" s="1"/>
  <c r="G102" i="7"/>
  <c r="C65" i="5"/>
  <c r="C79" i="5" s="1"/>
  <c r="C89" i="7"/>
  <c r="N89" i="7" s="1"/>
  <c r="K35" i="7" s="1"/>
  <c r="H23" i="7" s="1"/>
  <c r="H102" i="7"/>
  <c r="D73" i="7"/>
  <c r="N73" i="7" s="1"/>
  <c r="M38" i="7" s="1"/>
  <c r="K25" i="7" s="1"/>
  <c r="D108" i="7"/>
  <c r="N108" i="7" s="1"/>
  <c r="H33" i="7" s="1"/>
  <c r="C111" i="7"/>
  <c r="N111" i="7" s="1"/>
  <c r="G31" i="7" s="1"/>
  <c r="C117" i="6"/>
  <c r="C131" i="6" s="1"/>
  <c r="C145" i="6" s="1"/>
  <c r="C159" i="6" s="1"/>
  <c r="F103" i="6"/>
  <c r="I102" i="7"/>
  <c r="C51" i="7"/>
  <c r="N51" i="7" s="1"/>
  <c r="O39" i="7" s="1"/>
  <c r="L27" i="7" s="1"/>
  <c r="N27" i="7" s="1"/>
  <c r="G103" i="6"/>
  <c r="H103" i="6"/>
  <c r="I103" i="6"/>
  <c r="I109" i="6" s="1"/>
  <c r="X46" i="6" s="1"/>
  <c r="H27" i="6" s="1"/>
  <c r="C102" i="7"/>
  <c r="C72" i="7"/>
  <c r="N72" i="7" s="1"/>
  <c r="M37" i="7" s="1"/>
  <c r="J25" i="7" s="1"/>
  <c r="D102" i="7"/>
  <c r="C96" i="7"/>
  <c r="N96" i="7" s="1"/>
  <c r="J34" i="7" s="1"/>
  <c r="E51" i="6"/>
  <c r="E53" i="6" s="1"/>
  <c r="P42" i="6" s="1"/>
  <c r="C117" i="5"/>
  <c r="C131" i="5" s="1"/>
  <c r="C145" i="5" s="1"/>
  <c r="C159" i="5" s="1"/>
  <c r="E103" i="5"/>
  <c r="I103" i="5"/>
  <c r="I109" i="5" s="1"/>
  <c r="X46" i="5" s="1"/>
  <c r="H27" i="5" s="1"/>
  <c r="F103" i="5"/>
  <c r="G103" i="5"/>
  <c r="H103" i="5"/>
  <c r="E53" i="5"/>
  <c r="P42" i="5" s="1"/>
  <c r="E64" i="5"/>
  <c r="F64" i="5"/>
  <c r="F67" i="5" s="1"/>
  <c r="R43" i="5" s="1"/>
  <c r="C78" i="5"/>
  <c r="C78" i="6"/>
  <c r="E64" i="6"/>
  <c r="F64" i="6"/>
  <c r="F67" i="6" s="1"/>
  <c r="R43" i="6" s="1"/>
  <c r="G77" i="5"/>
  <c r="G81" i="5" s="1"/>
  <c r="T44" i="5" s="1"/>
  <c r="E77" i="5"/>
  <c r="F77" i="5"/>
  <c r="C91" i="5"/>
  <c r="C104" i="6"/>
  <c r="E90" i="6"/>
  <c r="F90" i="6"/>
  <c r="G90" i="6"/>
  <c r="H90" i="6"/>
  <c r="H95" i="6" s="1"/>
  <c r="V45" i="6" s="1"/>
  <c r="G25" i="6" s="1"/>
  <c r="C79" i="6"/>
  <c r="E65" i="6"/>
  <c r="F77" i="6"/>
  <c r="E77" i="6"/>
  <c r="C91" i="6"/>
  <c r="G77" i="6"/>
  <c r="G81" i="6" s="1"/>
  <c r="T44" i="6" s="1"/>
  <c r="F90" i="5"/>
  <c r="G90" i="5"/>
  <c r="C104" i="5"/>
  <c r="E90" i="5"/>
  <c r="H90" i="5"/>
  <c r="H95" i="5" s="1"/>
  <c r="V45" i="5" s="1"/>
  <c r="G25" i="5" s="1"/>
  <c r="N101" i="7"/>
  <c r="I32" i="7" s="1"/>
  <c r="W53" i="8" l="1"/>
  <c r="AH53" i="8" s="1"/>
  <c r="AG53" i="8"/>
  <c r="E65" i="5"/>
  <c r="E67" i="5" s="1"/>
  <c r="Q43" i="5" s="1"/>
  <c r="N26" i="7"/>
  <c r="N102" i="7"/>
  <c r="I33" i="7" s="1"/>
  <c r="N25" i="7"/>
  <c r="N23" i="7"/>
  <c r="N24" i="7"/>
  <c r="C93" i="5"/>
  <c r="E79" i="5"/>
  <c r="H104" i="6"/>
  <c r="H109" i="6" s="1"/>
  <c r="W46" i="6" s="1"/>
  <c r="H26" i="6" s="1"/>
  <c r="E104" i="6"/>
  <c r="G104" i="6"/>
  <c r="C118" i="6"/>
  <c r="F104" i="6"/>
  <c r="E78" i="6"/>
  <c r="C92" i="6"/>
  <c r="F78" i="6"/>
  <c r="F81" i="6" s="1"/>
  <c r="S44" i="6" s="1"/>
  <c r="C92" i="5"/>
  <c r="F78" i="5"/>
  <c r="F81" i="5" s="1"/>
  <c r="S44" i="5" s="1"/>
  <c r="E78" i="5"/>
  <c r="E67" i="6"/>
  <c r="Q43" i="6" s="1"/>
  <c r="G91" i="5"/>
  <c r="G95" i="5" s="1"/>
  <c r="U45" i="5" s="1"/>
  <c r="G24" i="5" s="1"/>
  <c r="C105" i="5"/>
  <c r="F91" i="5"/>
  <c r="E91" i="5"/>
  <c r="E91" i="6"/>
  <c r="F91" i="6"/>
  <c r="C105" i="6"/>
  <c r="G91" i="6"/>
  <c r="G95" i="6" s="1"/>
  <c r="U45" i="6" s="1"/>
  <c r="G24" i="6" s="1"/>
  <c r="C118" i="5"/>
  <c r="E104" i="5"/>
  <c r="H104" i="5"/>
  <c r="H109" i="5" s="1"/>
  <c r="W46" i="5" s="1"/>
  <c r="H26" i="5" s="1"/>
  <c r="F104" i="5"/>
  <c r="G104" i="5"/>
  <c r="C93" i="6"/>
  <c r="E79" i="6"/>
  <c r="E81" i="5" l="1"/>
  <c r="R44" i="5" s="1"/>
  <c r="E93" i="5"/>
  <c r="C107" i="5"/>
  <c r="C119" i="5"/>
  <c r="E105" i="5"/>
  <c r="G105" i="5"/>
  <c r="G109" i="5" s="1"/>
  <c r="V46" i="5" s="1"/>
  <c r="H25" i="5" s="1"/>
  <c r="F105" i="5"/>
  <c r="E92" i="6"/>
  <c r="F92" i="6"/>
  <c r="F95" i="6" s="1"/>
  <c r="T45" i="6" s="1"/>
  <c r="C106" i="6"/>
  <c r="H118" i="5"/>
  <c r="H123" i="5" s="1"/>
  <c r="X47" i="5" s="1"/>
  <c r="I27" i="5" s="1"/>
  <c r="C132" i="5"/>
  <c r="C146" i="5" s="1"/>
  <c r="C160" i="5" s="1"/>
  <c r="E118" i="5"/>
  <c r="F118" i="5"/>
  <c r="G118" i="5"/>
  <c r="E81" i="6"/>
  <c r="R44" i="6" s="1"/>
  <c r="C119" i="6"/>
  <c r="G105" i="6"/>
  <c r="G109" i="6" s="1"/>
  <c r="V46" i="6" s="1"/>
  <c r="H25" i="6" s="1"/>
  <c r="E105" i="6"/>
  <c r="F105" i="6"/>
  <c r="C132" i="6"/>
  <c r="C146" i="6" s="1"/>
  <c r="C160" i="6" s="1"/>
  <c r="G118" i="6"/>
  <c r="F118" i="6"/>
  <c r="H118" i="6"/>
  <c r="H123" i="6" s="1"/>
  <c r="X47" i="6" s="1"/>
  <c r="I27" i="6" s="1"/>
  <c r="E118" i="6"/>
  <c r="F92" i="5"/>
  <c r="F95" i="5" s="1"/>
  <c r="T45" i="5" s="1"/>
  <c r="E92" i="5"/>
  <c r="C106" i="5"/>
  <c r="C107" i="6"/>
  <c r="E93" i="6"/>
  <c r="E95" i="6" l="1"/>
  <c r="S45" i="6" s="1"/>
  <c r="C120" i="5"/>
  <c r="E106" i="5"/>
  <c r="F106" i="5"/>
  <c r="F109" i="5" s="1"/>
  <c r="U46" i="5" s="1"/>
  <c r="H24" i="5" s="1"/>
  <c r="C133" i="5"/>
  <c r="E119" i="5"/>
  <c r="G119" i="5"/>
  <c r="G123" i="5" s="1"/>
  <c r="W47" i="5" s="1"/>
  <c r="I26" i="5" s="1"/>
  <c r="F119" i="5"/>
  <c r="E106" i="6"/>
  <c r="F106" i="6"/>
  <c r="F109" i="6" s="1"/>
  <c r="U46" i="6" s="1"/>
  <c r="H24" i="6" s="1"/>
  <c r="C120" i="6"/>
  <c r="C121" i="6"/>
  <c r="E107" i="6"/>
  <c r="E107" i="5"/>
  <c r="C121" i="5"/>
  <c r="E95" i="5"/>
  <c r="S45" i="5" s="1"/>
  <c r="C133" i="6"/>
  <c r="G119" i="6"/>
  <c r="G123" i="6" s="1"/>
  <c r="W47" i="6" s="1"/>
  <c r="I26" i="6" s="1"/>
  <c r="F119" i="6"/>
  <c r="E119" i="6"/>
  <c r="E109" i="6" l="1"/>
  <c r="T46" i="6" s="1"/>
  <c r="H23" i="6" s="1"/>
  <c r="N23" i="6" s="1"/>
  <c r="F133" i="5"/>
  <c r="C147" i="5"/>
  <c r="C161" i="5" s="1"/>
  <c r="E133" i="5"/>
  <c r="G133" i="5"/>
  <c r="G137" i="5" s="1"/>
  <c r="X48" i="5" s="1"/>
  <c r="J27" i="5" s="1"/>
  <c r="E120" i="6"/>
  <c r="C134" i="6"/>
  <c r="F120" i="6"/>
  <c r="F123" i="6" s="1"/>
  <c r="V47" i="6" s="1"/>
  <c r="I25" i="6" s="1"/>
  <c r="C135" i="5"/>
  <c r="E121" i="5"/>
  <c r="C135" i="6"/>
  <c r="E121" i="6"/>
  <c r="E120" i="5"/>
  <c r="C134" i="5"/>
  <c r="F120" i="5"/>
  <c r="F123" i="5" s="1"/>
  <c r="V47" i="5" s="1"/>
  <c r="I25" i="5" s="1"/>
  <c r="C147" i="6"/>
  <c r="C161" i="6" s="1"/>
  <c r="E133" i="6"/>
  <c r="F133" i="6"/>
  <c r="G133" i="6"/>
  <c r="G137" i="6" s="1"/>
  <c r="X48" i="6" s="1"/>
  <c r="J27" i="6" s="1"/>
  <c r="E109" i="5"/>
  <c r="T46" i="5" s="1"/>
  <c r="H23" i="5" s="1"/>
  <c r="N23" i="5" s="1"/>
  <c r="E123" i="6" l="1"/>
  <c r="U47" i="6" s="1"/>
  <c r="I24" i="6" s="1"/>
  <c r="N24" i="6" s="1"/>
  <c r="E135" i="5"/>
  <c r="C149" i="5"/>
  <c r="C148" i="6"/>
  <c r="F134" i="6"/>
  <c r="F137" i="6" s="1"/>
  <c r="W48" i="6" s="1"/>
  <c r="J26" i="6" s="1"/>
  <c r="E134" i="6"/>
  <c r="E135" i="6"/>
  <c r="C149" i="6"/>
  <c r="E123" i="5"/>
  <c r="U47" i="5" s="1"/>
  <c r="I24" i="5" s="1"/>
  <c r="N24" i="5" s="1"/>
  <c r="C148" i="5"/>
  <c r="F134" i="5"/>
  <c r="F137" i="5" s="1"/>
  <c r="W48" i="5" s="1"/>
  <c r="J26" i="5" s="1"/>
  <c r="E134" i="5"/>
  <c r="E137" i="6" l="1"/>
  <c r="V48" i="6" s="1"/>
  <c r="J25" i="6" s="1"/>
  <c r="N25" i="6" s="1"/>
  <c r="E137" i="5"/>
  <c r="V48" i="5" s="1"/>
  <c r="J25" i="5" s="1"/>
  <c r="N25" i="5" s="1"/>
  <c r="C163" i="6"/>
  <c r="E163" i="6" s="1"/>
  <c r="E165" i="6" s="1"/>
  <c r="X50" i="6" s="1"/>
  <c r="L27" i="6" s="1"/>
  <c r="E149" i="6"/>
  <c r="C162" i="5"/>
  <c r="E148" i="5"/>
  <c r="F148" i="5"/>
  <c r="F151" i="5" s="1"/>
  <c r="X49" i="5" s="1"/>
  <c r="K27" i="5" s="1"/>
  <c r="C162" i="6"/>
  <c r="F148" i="6"/>
  <c r="F151" i="6" s="1"/>
  <c r="X49" i="6" s="1"/>
  <c r="K27" i="6" s="1"/>
  <c r="E148" i="6"/>
  <c r="E149" i="5"/>
  <c r="C163" i="5"/>
  <c r="E163" i="5" s="1"/>
  <c r="E165" i="5" s="1"/>
  <c r="X50" i="5" s="1"/>
  <c r="L27" i="5" s="1"/>
  <c r="N27" i="5" l="1"/>
  <c r="E151" i="5"/>
  <c r="W49" i="5" s="1"/>
  <c r="K26" i="5" s="1"/>
  <c r="N26" i="5" s="1"/>
  <c r="N27" i="6"/>
  <c r="E151" i="6"/>
  <c r="W49" i="6" s="1"/>
  <c r="K26" i="6" s="1"/>
  <c r="N26" i="6" s="1"/>
</calcChain>
</file>

<file path=xl/sharedStrings.xml><?xml version="1.0" encoding="utf-8"?>
<sst xmlns="http://schemas.openxmlformats.org/spreadsheetml/2006/main" count="116" uniqueCount="65">
  <si>
    <t>Number of Reported Claims</t>
  </si>
  <si>
    <t>Claim Payments</t>
  </si>
  <si>
    <t>alphas</t>
  </si>
  <si>
    <t>Ultimate</t>
  </si>
  <si>
    <t>betas</t>
  </si>
  <si>
    <t>claim numbers</t>
  </si>
  <si>
    <t>payment amounts</t>
  </si>
  <si>
    <t>pi</t>
  </si>
  <si>
    <t>gamma</t>
  </si>
  <si>
    <t>mu</t>
  </si>
  <si>
    <t>Expected Claim Numbers</t>
  </si>
  <si>
    <t>Expected RBNS - Calculated using equation 14 in the paper</t>
  </si>
  <si>
    <t>mu x gamma_i</t>
  </si>
  <si>
    <t>pi_i</t>
  </si>
  <si>
    <t>Reported Claim Numbers</t>
  </si>
  <si>
    <t>Expected RBNS - Calculated using equation 13 in the paper</t>
  </si>
  <si>
    <t>Expected IBNR - Calculated using equation 15 in the paper</t>
  </si>
  <si>
    <t>l</t>
  </si>
  <si>
    <t>IBNR</t>
  </si>
  <si>
    <t>RBNS</t>
  </si>
  <si>
    <t>Projected Cumulative Triangle</t>
  </si>
  <si>
    <t>Expected Incremental Amounts</t>
  </si>
  <si>
    <t>Projected Incremental Triangle</t>
  </si>
  <si>
    <t>Delay = 1</t>
  </si>
  <si>
    <t>Delay = 2</t>
  </si>
  <si>
    <t>t alpha[*,1]</t>
  </si>
  <si>
    <t>t alpha[*,2]</t>
  </si>
  <si>
    <t>t alpha[*,3]</t>
  </si>
  <si>
    <t>t alpha[*,4]</t>
  </si>
  <si>
    <t>t alpha[*,5]</t>
  </si>
  <si>
    <t>t alpha[*,6]</t>
  </si>
  <si>
    <t>t alpha[*,7]</t>
  </si>
  <si>
    <t>t alpha[*,8]</t>
  </si>
  <si>
    <t>t alpha[*,9]</t>
  </si>
  <si>
    <t>t alpha[*,10]</t>
  </si>
  <si>
    <t>t alpha[2001,*]</t>
  </si>
  <si>
    <t>t alpha[2002,*]</t>
  </si>
  <si>
    <t>t alpha[2003,*]</t>
  </si>
  <si>
    <t>t alpha[2004,*]</t>
  </si>
  <si>
    <t>t alpha[2005,*]</t>
  </si>
  <si>
    <t>t alpha[2006,*]</t>
  </si>
  <si>
    <t>t alpha[2007,*]</t>
  </si>
  <si>
    <t>t alpha[2008,*]</t>
  </si>
  <si>
    <t>t alpha[2009,*]</t>
  </si>
  <si>
    <t>t alpha[2010,*]</t>
  </si>
  <si>
    <t>t beta[*,1]</t>
  </si>
  <si>
    <t>t beta[*,2]</t>
  </si>
  <si>
    <t>t beta[*,3]</t>
  </si>
  <si>
    <t>t beta[*,4]</t>
  </si>
  <si>
    <t>t beta[*,5]</t>
  </si>
  <si>
    <t>t beta[*,6]</t>
  </si>
  <si>
    <t>t beta[*,7]</t>
  </si>
  <si>
    <t>t beta[*,8]</t>
  </si>
  <si>
    <t>t beta[*,9]</t>
  </si>
  <si>
    <t>t beta[*,10]</t>
  </si>
  <si>
    <t>t beta[2001,*]</t>
  </si>
  <si>
    <t>t beta[2002,*]</t>
  </si>
  <si>
    <t>t beta[2003,*]</t>
  </si>
  <si>
    <t>t beta[2004,*]</t>
  </si>
  <si>
    <t>t beta[2005,*]</t>
  </si>
  <si>
    <t>t beta[2006,*]</t>
  </si>
  <si>
    <t>t beta[2007,*]</t>
  </si>
  <si>
    <t>t beta[2008,*]</t>
  </si>
  <si>
    <t>t beta[2009,*]</t>
  </si>
  <si>
    <t>t beta[2010,*]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</si>
</sst>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4" formatCode="0.00000"/>
    <numFmt numFmtId="165" formatCode="0.000"/>
    <numFmt numFmtId="166" formatCode="0.0000"/>
    <numFmt numFmtId="167" formatCode="#,##0.0;\-#,##0.0"/>
    <numFmt numFmtId="168" formatCode="_-* #,##0.0_-;\-* #,##0.0_-;_-* &quot;-&quot;??_-;_-@_-"/>
    <numFmt numFmtId="169" formatCode="_-* #,##0_-;\-* #,##0_-;_-* &quot;-&quot;??_-;_-@_-"/>
    <numFmt numFmtId="172" formatCode="0.0"/>
  </numFmts>
  <fonts count="10" x14ac:knownFonts="1"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 applyAlignment="1">
      <alignment wrapText="1"/>
    </xf>
    <xf numFmtId="0" fontId="1" fillId="0" borderId="0" xfId="0" applyFont="1"/>
    <xf numFmtId="164" fontId="2" fillId="0" borderId="0" xfId="0" applyNumberFormat="1" applyFont="1"/>
    <xf numFmtId="165" fontId="3" fillId="0" borderId="0" xfId="0" applyNumberFormat="1" applyFont="1"/>
    <xf numFmtId="166" fontId="4" fillId="0" borderId="0" xfId="0" applyNumberFormat="1" applyFont="1"/>
    <xf numFmtId="2" fontId="6" fillId="0" borderId="0" xfId="0" applyNumberFormat="1" applyFont="1"/>
    <xf numFmtId="37" fontId="7" fillId="0" borderId="0" xfId="0" applyNumberFormat="1" applyFont="1"/>
    <xf numFmtId="4" fontId="0" fillId="0" borderId="0" xfId="0" applyNumberFormat="1" applyAlignment="1">
      <alignment wrapText="1"/>
    </xf>
    <xf numFmtId="4" fontId="8" fillId="0" borderId="0" xfId="0" applyNumberFormat="1" applyFont="1"/>
    <xf numFmtId="167" fontId="9" fillId="0" borderId="0" xfId="0" applyNumberFormat="1" applyFont="1"/>
    <xf numFmtId="0" fontId="0" fillId="0" borderId="0" xfId="0" applyAlignment="1"/>
    <xf numFmtId="168" fontId="0" fillId="0" borderId="0" xfId="1" applyNumberFormat="1" applyFont="1" applyAlignment="1">
      <alignment wrapText="1"/>
    </xf>
    <xf numFmtId="169" fontId="0" fillId="0" borderId="0" xfId="1" applyNumberFormat="1" applyFont="1" applyAlignment="1">
      <alignment wrapText="1"/>
    </xf>
    <xf numFmtId="169" fontId="0" fillId="0" borderId="0" xfId="0" applyNumberFormat="1" applyAlignment="1">
      <alignment wrapText="1"/>
    </xf>
    <xf numFmtId="37" fontId="0" fillId="0" borderId="0" xfId="0" applyNumberFormat="1" applyAlignment="1">
      <alignment wrapText="1"/>
    </xf>
    <xf numFmtId="43" fontId="0" fillId="0" borderId="0" xfId="1" applyNumberFormat="1" applyFont="1" applyAlignment="1">
      <alignment wrapText="1"/>
    </xf>
    <xf numFmtId="0" fontId="5" fillId="0" borderId="0" xfId="0" applyFont="1" applyAlignment="1">
      <alignment horizontal="center"/>
    </xf>
    <xf numFmtId="172" fontId="0" fillId="0" borderId="0" xfId="0" applyNumberFormat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C11" sqref="C11"/>
    </sheetView>
  </sheetViews>
  <sheetFormatPr defaultColWidth="8.7109375" defaultRowHeight="12.75" customHeight="1" x14ac:dyDescent="0.2"/>
  <sheetData>
    <row r="1" spans="1:12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">
      <c r="A2" s="1"/>
      <c r="B2" s="1"/>
      <c r="C2" s="1">
        <v>0</v>
      </c>
      <c r="D2" s="1">
        <f t="shared" ref="D2:L2" si="0">C2+1</f>
        <v>1</v>
      </c>
      <c r="E2" s="1">
        <f t="shared" si="0"/>
        <v>2</v>
      </c>
      <c r="F2" s="1">
        <f t="shared" si="0"/>
        <v>3</v>
      </c>
      <c r="G2" s="1">
        <f t="shared" si="0"/>
        <v>4</v>
      </c>
      <c r="H2" s="1">
        <f t="shared" si="0"/>
        <v>5</v>
      </c>
      <c r="I2" s="1">
        <f t="shared" si="0"/>
        <v>6</v>
      </c>
      <c r="J2" s="1">
        <f t="shared" si="0"/>
        <v>7</v>
      </c>
      <c r="K2" s="1">
        <f t="shared" si="0"/>
        <v>8</v>
      </c>
      <c r="L2" s="1">
        <f t="shared" si="0"/>
        <v>9</v>
      </c>
    </row>
    <row r="3" spans="1:12" x14ac:dyDescent="0.2">
      <c r="A3" s="1"/>
      <c r="B3" s="1">
        <v>1</v>
      </c>
      <c r="C3" s="1">
        <v>6238</v>
      </c>
      <c r="D3" s="1">
        <v>831</v>
      </c>
      <c r="E3" s="1">
        <v>49</v>
      </c>
      <c r="F3" s="1">
        <v>7</v>
      </c>
      <c r="G3" s="1">
        <v>1</v>
      </c>
      <c r="H3" s="1">
        <v>1</v>
      </c>
      <c r="I3" s="1">
        <v>2</v>
      </c>
      <c r="J3" s="1">
        <v>1</v>
      </c>
      <c r="K3" s="1">
        <v>2</v>
      </c>
      <c r="L3" s="1">
        <v>3</v>
      </c>
    </row>
    <row r="4" spans="1:12" x14ac:dyDescent="0.2">
      <c r="A4" s="1"/>
      <c r="B4" s="1">
        <f t="shared" ref="B4:B12" si="1">B3+1</f>
        <v>2</v>
      </c>
      <c r="C4" s="1">
        <v>7773</v>
      </c>
      <c r="D4" s="1">
        <v>1381</v>
      </c>
      <c r="E4" s="1">
        <v>23</v>
      </c>
      <c r="F4" s="1">
        <v>4</v>
      </c>
      <c r="G4" s="1">
        <v>1</v>
      </c>
      <c r="H4" s="1">
        <v>3</v>
      </c>
      <c r="I4" s="1">
        <v>1</v>
      </c>
      <c r="J4" s="1">
        <v>1</v>
      </c>
      <c r="K4" s="1">
        <v>3</v>
      </c>
      <c r="L4" s="1"/>
    </row>
    <row r="5" spans="1:12" x14ac:dyDescent="0.2">
      <c r="A5" s="1"/>
      <c r="B5" s="1">
        <f t="shared" si="1"/>
        <v>3</v>
      </c>
      <c r="C5" s="1">
        <v>10306</v>
      </c>
      <c r="D5" s="1">
        <v>1093</v>
      </c>
      <c r="E5" s="1">
        <v>17</v>
      </c>
      <c r="F5" s="1">
        <v>5</v>
      </c>
      <c r="G5" s="1">
        <v>2</v>
      </c>
      <c r="H5" s="1">
        <v>0</v>
      </c>
      <c r="I5" s="1">
        <v>2</v>
      </c>
      <c r="J5" s="1">
        <v>2</v>
      </c>
      <c r="K5" s="1"/>
      <c r="L5" s="1"/>
    </row>
    <row r="6" spans="1:12" x14ac:dyDescent="0.2">
      <c r="A6" s="1"/>
      <c r="B6" s="1">
        <f t="shared" si="1"/>
        <v>4</v>
      </c>
      <c r="C6" s="1">
        <v>9639</v>
      </c>
      <c r="D6" s="1">
        <v>995</v>
      </c>
      <c r="E6" s="1">
        <v>17</v>
      </c>
      <c r="F6" s="1">
        <v>6</v>
      </c>
      <c r="G6" s="1">
        <v>1</v>
      </c>
      <c r="H6" s="1">
        <v>5</v>
      </c>
      <c r="I6" s="1">
        <v>4</v>
      </c>
      <c r="J6" s="1"/>
      <c r="K6" s="1"/>
      <c r="L6" s="1"/>
    </row>
    <row r="7" spans="1:12" x14ac:dyDescent="0.2">
      <c r="A7" s="1"/>
      <c r="B7" s="1">
        <f t="shared" si="1"/>
        <v>5</v>
      </c>
      <c r="C7" s="1">
        <v>9511</v>
      </c>
      <c r="D7" s="1">
        <v>1386</v>
      </c>
      <c r="E7" s="1">
        <v>39</v>
      </c>
      <c r="F7" s="1">
        <v>4</v>
      </c>
      <c r="G7" s="1">
        <v>6</v>
      </c>
      <c r="H7" s="1">
        <v>5</v>
      </c>
      <c r="I7" s="1"/>
      <c r="J7" s="1"/>
      <c r="K7" s="1"/>
      <c r="L7" s="1"/>
    </row>
    <row r="8" spans="1:12" x14ac:dyDescent="0.2">
      <c r="A8" s="1"/>
      <c r="B8" s="1">
        <f t="shared" si="1"/>
        <v>6</v>
      </c>
      <c r="C8" s="1">
        <v>10023</v>
      </c>
      <c r="D8" s="1">
        <v>1342</v>
      </c>
      <c r="E8" s="1">
        <v>31</v>
      </c>
      <c r="F8" s="1">
        <v>16</v>
      </c>
      <c r="G8" s="1">
        <v>9</v>
      </c>
      <c r="H8" s="1"/>
      <c r="I8" s="1"/>
      <c r="J8" s="1"/>
      <c r="K8" s="1"/>
      <c r="L8" s="1"/>
    </row>
    <row r="9" spans="1:12" x14ac:dyDescent="0.2">
      <c r="A9" s="1"/>
      <c r="B9" s="1">
        <f t="shared" si="1"/>
        <v>7</v>
      </c>
      <c r="C9" s="1">
        <v>9834</v>
      </c>
      <c r="D9" s="1">
        <v>1424</v>
      </c>
      <c r="E9" s="1">
        <v>59</v>
      </c>
      <c r="F9" s="1">
        <v>24</v>
      </c>
      <c r="G9" s="1"/>
      <c r="H9" s="1"/>
      <c r="I9" s="1"/>
      <c r="J9" s="1"/>
      <c r="K9" s="1"/>
      <c r="L9" s="1"/>
    </row>
    <row r="10" spans="1:12" x14ac:dyDescent="0.2">
      <c r="A10" s="1"/>
      <c r="B10" s="1">
        <f t="shared" si="1"/>
        <v>8</v>
      </c>
      <c r="C10" s="1">
        <v>10899</v>
      </c>
      <c r="D10" s="1">
        <v>1503</v>
      </c>
      <c r="E10" s="1">
        <v>84</v>
      </c>
      <c r="F10" s="1"/>
      <c r="G10" s="1"/>
      <c r="H10" s="1"/>
      <c r="I10" s="1"/>
      <c r="J10" s="1"/>
      <c r="K10" s="1"/>
      <c r="L10" s="1"/>
    </row>
    <row r="11" spans="1:12" x14ac:dyDescent="0.2">
      <c r="A11" s="1"/>
      <c r="B11" s="1">
        <f t="shared" si="1"/>
        <v>9</v>
      </c>
      <c r="C11" s="1">
        <v>11954</v>
      </c>
      <c r="D11" s="1">
        <v>1704</v>
      </c>
      <c r="E11" s="1"/>
      <c r="F11" s="1"/>
      <c r="G11" s="1"/>
      <c r="H11" s="1"/>
      <c r="I11" s="1"/>
      <c r="J11" s="1"/>
      <c r="K11" s="1"/>
      <c r="L11" s="1"/>
    </row>
    <row r="12" spans="1:12" x14ac:dyDescent="0.2">
      <c r="A12" s="1"/>
      <c r="B12" s="1">
        <f t="shared" si="1"/>
        <v>10</v>
      </c>
      <c r="C12" s="1">
        <v>10989</v>
      </c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">
      <c r="A15" s="1" t="s">
        <v>1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">
      <c r="A16" s="1"/>
      <c r="B16" s="1"/>
      <c r="C16" s="1">
        <v>0</v>
      </c>
      <c r="D16" s="1">
        <f t="shared" ref="D16:L16" si="2">C16+1</f>
        <v>1</v>
      </c>
      <c r="E16" s="1">
        <f t="shared" si="2"/>
        <v>2</v>
      </c>
      <c r="F16" s="1">
        <f t="shared" si="2"/>
        <v>3</v>
      </c>
      <c r="G16" s="1">
        <f t="shared" si="2"/>
        <v>4</v>
      </c>
      <c r="H16" s="1">
        <f t="shared" si="2"/>
        <v>5</v>
      </c>
      <c r="I16" s="1">
        <f t="shared" si="2"/>
        <v>6</v>
      </c>
      <c r="J16" s="1">
        <f t="shared" si="2"/>
        <v>7</v>
      </c>
      <c r="K16" s="1">
        <f t="shared" si="2"/>
        <v>8</v>
      </c>
      <c r="L16" s="1">
        <f t="shared" si="2"/>
        <v>9</v>
      </c>
    </row>
    <row r="17" spans="1:12" x14ac:dyDescent="0.2">
      <c r="A17" s="1"/>
      <c r="B17" s="1">
        <v>1</v>
      </c>
      <c r="C17" s="1">
        <v>451288</v>
      </c>
      <c r="D17" s="1">
        <v>339519</v>
      </c>
      <c r="E17" s="1">
        <v>333371</v>
      </c>
      <c r="F17" s="1">
        <v>144988</v>
      </c>
      <c r="G17" s="1">
        <v>93243</v>
      </c>
      <c r="H17" s="1">
        <v>45511</v>
      </c>
      <c r="I17" s="1">
        <v>25217</v>
      </c>
      <c r="J17" s="1">
        <v>20406</v>
      </c>
      <c r="K17" s="1">
        <v>31482</v>
      </c>
      <c r="L17" s="1">
        <v>1729</v>
      </c>
    </row>
    <row r="18" spans="1:12" x14ac:dyDescent="0.2">
      <c r="A18" s="1"/>
      <c r="B18" s="1">
        <f t="shared" ref="B18:B26" si="3">B17+1</f>
        <v>2</v>
      </c>
      <c r="C18" s="1">
        <v>448627</v>
      </c>
      <c r="D18" s="1">
        <v>512882</v>
      </c>
      <c r="E18" s="1">
        <v>168467</v>
      </c>
      <c r="F18" s="1">
        <v>130674</v>
      </c>
      <c r="G18" s="1">
        <v>56044</v>
      </c>
      <c r="H18" s="1">
        <v>33397</v>
      </c>
      <c r="I18" s="1">
        <v>56071</v>
      </c>
      <c r="J18" s="1">
        <v>26522</v>
      </c>
      <c r="K18" s="1">
        <v>14346</v>
      </c>
      <c r="L18" s="1"/>
    </row>
    <row r="19" spans="1:12" x14ac:dyDescent="0.2">
      <c r="A19" s="1"/>
      <c r="B19" s="1">
        <f t="shared" si="3"/>
        <v>3</v>
      </c>
      <c r="C19" s="1">
        <v>693574</v>
      </c>
      <c r="D19" s="1">
        <v>497737</v>
      </c>
      <c r="E19" s="1">
        <v>202272</v>
      </c>
      <c r="F19" s="1">
        <v>120753</v>
      </c>
      <c r="G19" s="1">
        <v>125046</v>
      </c>
      <c r="H19" s="1">
        <v>37154</v>
      </c>
      <c r="I19" s="1">
        <v>27608</v>
      </c>
      <c r="J19" s="1">
        <v>17864</v>
      </c>
      <c r="K19" s="1"/>
      <c r="L19" s="1"/>
    </row>
    <row r="20" spans="1:12" x14ac:dyDescent="0.2">
      <c r="A20" s="1"/>
      <c r="B20" s="1">
        <f t="shared" si="3"/>
        <v>4</v>
      </c>
      <c r="C20" s="1">
        <v>652043</v>
      </c>
      <c r="D20" s="1">
        <v>546406</v>
      </c>
      <c r="E20" s="1">
        <v>244474</v>
      </c>
      <c r="F20" s="1">
        <v>200896</v>
      </c>
      <c r="G20" s="1">
        <v>106802</v>
      </c>
      <c r="H20" s="1">
        <v>106753</v>
      </c>
      <c r="I20" s="1">
        <v>63688</v>
      </c>
      <c r="J20" s="1"/>
      <c r="K20" s="1"/>
      <c r="L20" s="1"/>
    </row>
    <row r="21" spans="1:12" x14ac:dyDescent="0.2">
      <c r="A21" s="1"/>
      <c r="B21" s="1">
        <f t="shared" si="3"/>
        <v>5</v>
      </c>
      <c r="C21" s="1">
        <v>566082</v>
      </c>
      <c r="D21" s="1">
        <v>503970</v>
      </c>
      <c r="E21" s="1">
        <v>217838</v>
      </c>
      <c r="F21" s="1">
        <v>145181</v>
      </c>
      <c r="G21" s="1">
        <v>165519</v>
      </c>
      <c r="H21" s="1">
        <v>91313</v>
      </c>
      <c r="I21" s="1"/>
      <c r="J21" s="1"/>
      <c r="K21" s="1"/>
      <c r="L21" s="1"/>
    </row>
    <row r="22" spans="1:12" x14ac:dyDescent="0.2">
      <c r="A22" s="1"/>
      <c r="B22" s="1">
        <f t="shared" si="3"/>
        <v>6</v>
      </c>
      <c r="C22" s="1">
        <v>606606</v>
      </c>
      <c r="D22" s="1">
        <v>562543</v>
      </c>
      <c r="E22" s="1">
        <v>227374</v>
      </c>
      <c r="F22" s="1">
        <v>153551</v>
      </c>
      <c r="G22" s="1">
        <v>132743</v>
      </c>
      <c r="H22" s="1"/>
      <c r="I22" s="1"/>
      <c r="J22" s="1"/>
      <c r="K22" s="1"/>
      <c r="L22" s="1"/>
    </row>
    <row r="23" spans="1:12" x14ac:dyDescent="0.2">
      <c r="A23" s="1"/>
      <c r="B23" s="1">
        <f t="shared" si="3"/>
        <v>7</v>
      </c>
      <c r="C23" s="1">
        <v>536976</v>
      </c>
      <c r="D23" s="1">
        <v>472525</v>
      </c>
      <c r="E23" s="1">
        <v>154205</v>
      </c>
      <c r="F23" s="1">
        <v>150564</v>
      </c>
      <c r="G23" s="1"/>
      <c r="H23" s="1"/>
      <c r="I23" s="1"/>
      <c r="J23" s="1"/>
      <c r="K23" s="1"/>
      <c r="L23" s="1"/>
    </row>
    <row r="24" spans="1:12" x14ac:dyDescent="0.2">
      <c r="A24" s="1"/>
      <c r="B24" s="1">
        <f t="shared" si="3"/>
        <v>8</v>
      </c>
      <c r="C24" s="1">
        <v>554833</v>
      </c>
      <c r="D24" s="1">
        <v>590880</v>
      </c>
      <c r="E24" s="1">
        <v>300964</v>
      </c>
      <c r="F24" s="1"/>
      <c r="G24" s="1"/>
      <c r="H24" s="1"/>
      <c r="I24" s="1"/>
      <c r="J24" s="1"/>
      <c r="K24" s="1"/>
      <c r="L24" s="1"/>
    </row>
    <row r="25" spans="1:12" x14ac:dyDescent="0.2">
      <c r="A25" s="1"/>
      <c r="B25" s="1">
        <f t="shared" si="3"/>
        <v>9</v>
      </c>
      <c r="C25" s="1">
        <v>537238</v>
      </c>
      <c r="D25" s="1">
        <v>701111</v>
      </c>
      <c r="E25" s="1"/>
      <c r="F25" s="1"/>
      <c r="G25" s="1"/>
      <c r="H25" s="1"/>
      <c r="I25" s="1"/>
      <c r="J25" s="1"/>
      <c r="K25" s="1"/>
      <c r="L25" s="1"/>
    </row>
    <row r="26" spans="1:12" x14ac:dyDescent="0.2">
      <c r="A26" s="1"/>
      <c r="B26" s="1">
        <f t="shared" si="3"/>
        <v>10</v>
      </c>
      <c r="C26" s="1">
        <v>684944</v>
      </c>
      <c r="D26" s="1"/>
      <c r="E26" s="1"/>
      <c r="F26" s="1"/>
      <c r="G26" s="1"/>
      <c r="H26" s="1"/>
      <c r="I26" s="1"/>
      <c r="J26" s="1"/>
      <c r="K26" s="1"/>
      <c r="L2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workbookViewId="0">
      <selection activeCell="C47" sqref="C47"/>
    </sheetView>
  </sheetViews>
  <sheetFormatPr defaultColWidth="8.7109375" defaultRowHeight="12.75" customHeight="1" x14ac:dyDescent="0.2"/>
  <cols>
    <col min="3" max="3" width="10.28515625" customWidth="1"/>
    <col min="4" max="10" width="10.42578125" customWidth="1"/>
    <col min="11" max="11" width="10.28515625" customWidth="1"/>
    <col min="12" max="12" width="9.42578125" customWidth="1"/>
    <col min="14" max="14" width="10.42578125" customWidth="1"/>
  </cols>
  <sheetData>
    <row r="1" spans="1:14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 t="s">
        <v>2</v>
      </c>
    </row>
    <row r="3" spans="1:14" x14ac:dyDescent="0.2">
      <c r="A3" s="1"/>
      <c r="B3" s="1"/>
      <c r="C3" s="1">
        <v>0</v>
      </c>
      <c r="D3" s="1">
        <f t="shared" ref="D3:L3" si="0">C3+1</f>
        <v>1</v>
      </c>
      <c r="E3" s="1">
        <f t="shared" si="0"/>
        <v>2</v>
      </c>
      <c r="F3" s="1">
        <f t="shared" si="0"/>
        <v>3</v>
      </c>
      <c r="G3" s="1">
        <f t="shared" si="0"/>
        <v>4</v>
      </c>
      <c r="H3" s="1">
        <f t="shared" si="0"/>
        <v>5</v>
      </c>
      <c r="I3" s="1">
        <f t="shared" si="0"/>
        <v>6</v>
      </c>
      <c r="J3" s="1">
        <f t="shared" si="0"/>
        <v>7</v>
      </c>
      <c r="K3" s="1">
        <f t="shared" si="0"/>
        <v>8</v>
      </c>
      <c r="L3" s="1">
        <f t="shared" si="0"/>
        <v>9</v>
      </c>
      <c r="M3" s="1"/>
      <c r="N3" s="1" t="s">
        <v>3</v>
      </c>
    </row>
    <row r="4" spans="1:14" x14ac:dyDescent="0.2">
      <c r="A4" s="1"/>
      <c r="B4" s="1">
        <v>1</v>
      </c>
      <c r="C4" s="6">
        <f>Data!C3</f>
        <v>6238</v>
      </c>
      <c r="D4" s="6">
        <f>C4+Data!D3</f>
        <v>7069</v>
      </c>
      <c r="E4" s="6">
        <f>D4+Data!E3</f>
        <v>7118</v>
      </c>
      <c r="F4" s="6">
        <f>E4+Data!F3</f>
        <v>7125</v>
      </c>
      <c r="G4" s="6">
        <f>F4+Data!G3</f>
        <v>7126</v>
      </c>
      <c r="H4" s="6">
        <f>G4+Data!H3</f>
        <v>7127</v>
      </c>
      <c r="I4" s="6">
        <f>H4+Data!I3</f>
        <v>7129</v>
      </c>
      <c r="J4" s="6">
        <f>I4+Data!J3</f>
        <v>7130</v>
      </c>
      <c r="K4" s="6">
        <f>J4+Data!K3</f>
        <v>7132</v>
      </c>
      <c r="L4" s="6">
        <f>K4+Data!L3</f>
        <v>7135</v>
      </c>
      <c r="M4" s="6"/>
      <c r="N4" s="6">
        <f>L4</f>
        <v>7135</v>
      </c>
    </row>
    <row r="5" spans="1:14" x14ac:dyDescent="0.2">
      <c r="A5" s="1"/>
      <c r="B5" s="1">
        <f t="shared" ref="B5:B13" si="1">B4+1</f>
        <v>2</v>
      </c>
      <c r="C5" s="6">
        <f>Data!C4</f>
        <v>7773</v>
      </c>
      <c r="D5" s="6">
        <f>C5+Data!D4</f>
        <v>9154</v>
      </c>
      <c r="E5" s="6">
        <f>D5+Data!E4</f>
        <v>9177</v>
      </c>
      <c r="F5" s="6">
        <f>E5+Data!F4</f>
        <v>9181</v>
      </c>
      <c r="G5" s="6">
        <f>F5+Data!G4</f>
        <v>9182</v>
      </c>
      <c r="H5" s="6">
        <f>G5+Data!H4</f>
        <v>9185</v>
      </c>
      <c r="I5" s="6">
        <f>H5+Data!I4</f>
        <v>9186</v>
      </c>
      <c r="J5" s="6">
        <f>I5+Data!J4</f>
        <v>9187</v>
      </c>
      <c r="K5" s="6">
        <f>J5+Data!K4</f>
        <v>9190</v>
      </c>
      <c r="L5" s="6"/>
      <c r="M5" s="6"/>
      <c r="N5" s="6">
        <f>K5*L18</f>
        <v>9193.8656758272573</v>
      </c>
    </row>
    <row r="6" spans="1:14" x14ac:dyDescent="0.2">
      <c r="A6" s="1"/>
      <c r="B6" s="1">
        <f t="shared" si="1"/>
        <v>3</v>
      </c>
      <c r="C6" s="6">
        <f>Data!C5</f>
        <v>10306</v>
      </c>
      <c r="D6" s="6">
        <f>C6+Data!D5</f>
        <v>11399</v>
      </c>
      <c r="E6" s="6">
        <f>D6+Data!E5</f>
        <v>11416</v>
      </c>
      <c r="F6" s="6">
        <f>E6+Data!F5</f>
        <v>11421</v>
      </c>
      <c r="G6" s="6">
        <f>F6+Data!G5</f>
        <v>11423</v>
      </c>
      <c r="H6" s="6">
        <f>G6+Data!H5</f>
        <v>11423</v>
      </c>
      <c r="I6" s="6">
        <f>H6+Data!I5</f>
        <v>11425</v>
      </c>
      <c r="J6" s="6">
        <f>I6+Data!J5</f>
        <v>11427</v>
      </c>
      <c r="K6" s="6"/>
      <c r="L6" s="6"/>
      <c r="M6" s="6"/>
      <c r="N6" s="6">
        <f>J6*K18</f>
        <v>11435.309681784522</v>
      </c>
    </row>
    <row r="7" spans="1:14" x14ac:dyDescent="0.2">
      <c r="A7" s="1"/>
      <c r="B7" s="1">
        <f t="shared" si="1"/>
        <v>4</v>
      </c>
      <c r="C7" s="6">
        <f>Data!C6</f>
        <v>9639</v>
      </c>
      <c r="D7" s="6">
        <f>C7+Data!D6</f>
        <v>10634</v>
      </c>
      <c r="E7" s="6">
        <f>D7+Data!E6</f>
        <v>10651</v>
      </c>
      <c r="F7" s="6">
        <f>E7+Data!F6</f>
        <v>10657</v>
      </c>
      <c r="G7" s="6">
        <f>F7+Data!G6</f>
        <v>10658</v>
      </c>
      <c r="H7" s="6">
        <f>G7+Data!H6</f>
        <v>10663</v>
      </c>
      <c r="I7" s="6">
        <f>H7+Data!I6</f>
        <v>10667</v>
      </c>
      <c r="J7" s="6"/>
      <c r="K7" s="6"/>
      <c r="L7" s="6"/>
      <c r="M7" s="6"/>
      <c r="N7" s="6">
        <f>I7*J18</f>
        <v>10676.296270354896</v>
      </c>
    </row>
    <row r="8" spans="1:14" x14ac:dyDescent="0.2">
      <c r="A8" s="1"/>
      <c r="B8" s="1">
        <f t="shared" si="1"/>
        <v>5</v>
      </c>
      <c r="C8" s="6">
        <f>Data!C7</f>
        <v>9511</v>
      </c>
      <c r="D8" s="6">
        <f>C8+Data!D7</f>
        <v>10897</v>
      </c>
      <c r="E8" s="6">
        <f>D8+Data!E7</f>
        <v>10936</v>
      </c>
      <c r="F8" s="6">
        <f>E8+Data!F7</f>
        <v>10940</v>
      </c>
      <c r="G8" s="6">
        <f>F8+Data!G7</f>
        <v>10946</v>
      </c>
      <c r="H8" s="6">
        <f>G8+Data!H7</f>
        <v>10951</v>
      </c>
      <c r="I8" s="6"/>
      <c r="J8" s="6"/>
      <c r="K8" s="6"/>
      <c r="L8" s="6"/>
      <c r="M8" s="6"/>
      <c r="N8" s="6">
        <f>H8*I18</f>
        <v>10963.112787068678</v>
      </c>
    </row>
    <row r="9" spans="1:14" x14ac:dyDescent="0.2">
      <c r="A9" s="1"/>
      <c r="B9" s="1">
        <f t="shared" si="1"/>
        <v>6</v>
      </c>
      <c r="C9" s="6">
        <f>Data!C8</f>
        <v>10023</v>
      </c>
      <c r="D9" s="6">
        <f>C9+Data!D8</f>
        <v>11365</v>
      </c>
      <c r="E9" s="6">
        <f>D9+Data!E8</f>
        <v>11396</v>
      </c>
      <c r="F9" s="6">
        <f>E9+Data!F8</f>
        <v>11412</v>
      </c>
      <c r="G9" s="6">
        <f>F9+Data!G8</f>
        <v>11421</v>
      </c>
      <c r="H9" s="6"/>
      <c r="I9" s="6"/>
      <c r="J9" s="6"/>
      <c r="K9" s="6"/>
      <c r="L9" s="6"/>
      <c r="M9" s="6"/>
      <c r="N9" s="6">
        <f>G9*H18</f>
        <v>11436.877219096354</v>
      </c>
    </row>
    <row r="10" spans="1:14" x14ac:dyDescent="0.2">
      <c r="A10" s="1"/>
      <c r="B10" s="1">
        <f t="shared" si="1"/>
        <v>7</v>
      </c>
      <c r="C10" s="6">
        <f>Data!C9</f>
        <v>9834</v>
      </c>
      <c r="D10" s="6">
        <f>C10+Data!D9</f>
        <v>11258</v>
      </c>
      <c r="E10" s="6">
        <f>D10+Data!E9</f>
        <v>11317</v>
      </c>
      <c r="F10" s="6">
        <f>E10+Data!F9</f>
        <v>11341</v>
      </c>
      <c r="G10" s="6"/>
      <c r="H10" s="6"/>
      <c r="I10" s="6"/>
      <c r="J10" s="6"/>
      <c r="K10" s="6"/>
      <c r="L10" s="6"/>
      <c r="M10" s="6"/>
      <c r="N10" s="6">
        <f>F10*G18</f>
        <v>11360.505719716271</v>
      </c>
    </row>
    <row r="11" spans="1:14" x14ac:dyDescent="0.2">
      <c r="A11" s="1"/>
      <c r="B11" s="1">
        <f t="shared" si="1"/>
        <v>8</v>
      </c>
      <c r="C11" s="6">
        <f>Data!C10</f>
        <v>10899</v>
      </c>
      <c r="D11" s="6">
        <f>C11+Data!D10</f>
        <v>12402</v>
      </c>
      <c r="E11" s="6">
        <f>D11+Data!E10</f>
        <v>12486</v>
      </c>
      <c r="F11" s="6"/>
      <c r="G11" s="6"/>
      <c r="H11" s="6"/>
      <c r="I11" s="6"/>
      <c r="J11" s="6"/>
      <c r="K11" s="6"/>
      <c r="L11" s="6"/>
      <c r="M11" s="6"/>
      <c r="N11" s="6">
        <f>E11*F18</f>
        <v>12518.938473013093</v>
      </c>
    </row>
    <row r="12" spans="1:14" x14ac:dyDescent="0.2">
      <c r="A12" s="1"/>
      <c r="B12" s="1">
        <f t="shared" si="1"/>
        <v>9</v>
      </c>
      <c r="C12" s="6">
        <f>Data!C11</f>
        <v>11954</v>
      </c>
      <c r="D12" s="6">
        <f>C12+Data!D11</f>
        <v>13658</v>
      </c>
      <c r="E12" s="6"/>
      <c r="F12" s="6"/>
      <c r="G12" s="6"/>
      <c r="H12" s="6"/>
      <c r="I12" s="6"/>
      <c r="J12" s="6"/>
      <c r="K12" s="6"/>
      <c r="L12" s="6"/>
      <c r="M12" s="6"/>
      <c r="N12" s="6">
        <f>D12*E18</f>
        <v>13745.924989703586</v>
      </c>
    </row>
    <row r="13" spans="1:14" x14ac:dyDescent="0.2">
      <c r="A13" s="1"/>
      <c r="B13" s="1">
        <f t="shared" si="1"/>
        <v>10</v>
      </c>
      <c r="C13" s="6">
        <f>Data!C12</f>
        <v>10989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>
        <f>C13*D18</f>
        <v>12556.030203456014</v>
      </c>
    </row>
    <row r="14" spans="1:14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2">
      <c r="A15" s="1"/>
      <c r="B15" s="1"/>
      <c r="C15" s="1"/>
      <c r="D15" s="6">
        <f>SUM(D4:D12)</f>
        <v>97836</v>
      </c>
      <c r="E15" s="6">
        <f>SUM(E4:E11)</f>
        <v>84497</v>
      </c>
      <c r="F15" s="6">
        <f>SUM(F4:F10)</f>
        <v>72077</v>
      </c>
      <c r="G15" s="6">
        <f>SUM(G4:G9)</f>
        <v>60756</v>
      </c>
      <c r="H15" s="6">
        <f>SUM(H4:H8)</f>
        <v>49349</v>
      </c>
      <c r="I15" s="6">
        <f>SUM(I4:I7)</f>
        <v>38407</v>
      </c>
      <c r="J15" s="6">
        <f>SUM(J4:J6)</f>
        <v>27744</v>
      </c>
      <c r="K15" s="6">
        <f>SUM(K4:K5)</f>
        <v>16322</v>
      </c>
      <c r="L15" s="6">
        <f>SUM(L4)</f>
        <v>7135</v>
      </c>
      <c r="M15" s="1"/>
      <c r="N15" s="1"/>
    </row>
    <row r="16" spans="1:14" x14ac:dyDescent="0.2">
      <c r="A16" s="1"/>
      <c r="B16" s="1"/>
      <c r="C16" s="1"/>
      <c r="D16" s="6">
        <f>SUM(C4:C12)</f>
        <v>86177</v>
      </c>
      <c r="E16" s="6">
        <f>SUM(D4:D11)</f>
        <v>84178</v>
      </c>
      <c r="F16" s="6">
        <f>SUM(E4:E10)</f>
        <v>72011</v>
      </c>
      <c r="G16" s="6">
        <f>SUM(F4:F9)</f>
        <v>60736</v>
      </c>
      <c r="H16" s="6">
        <f>SUM(G4:G8)</f>
        <v>49335</v>
      </c>
      <c r="I16" s="6">
        <f>SUM(H4:H7)</f>
        <v>38398</v>
      </c>
      <c r="J16" s="6">
        <f>SUM(I4:I6)</f>
        <v>27740</v>
      </c>
      <c r="K16" s="6">
        <f>SUM(J4:J5)</f>
        <v>16317</v>
      </c>
      <c r="L16" s="6">
        <f>SUM(K4)</f>
        <v>7132</v>
      </c>
      <c r="M16" s="1"/>
      <c r="N16" s="1"/>
    </row>
    <row r="17" spans="1:14" x14ac:dyDescent="0.2">
      <c r="A17" s="1"/>
      <c r="B17" s="1"/>
      <c r="C17" s="1"/>
      <c r="D17" s="3">
        <f t="shared" ref="D17:L17" si="2">D15/D16</f>
        <v>1.1352913190294394</v>
      </c>
      <c r="E17" s="3">
        <f t="shared" si="2"/>
        <v>1.0037895887286465</v>
      </c>
      <c r="F17" s="3">
        <f t="shared" si="2"/>
        <v>1.000916526641763</v>
      </c>
      <c r="G17" s="3">
        <f t="shared" si="2"/>
        <v>1.0003292939936776</v>
      </c>
      <c r="H17" s="3">
        <f t="shared" si="2"/>
        <v>1.0002837741968176</v>
      </c>
      <c r="I17" s="3">
        <f t="shared" si="2"/>
        <v>1.0002343872076671</v>
      </c>
      <c r="J17" s="3">
        <f t="shared" si="2"/>
        <v>1.000144196106705</v>
      </c>
      <c r="K17" s="3">
        <f t="shared" si="2"/>
        <v>1.0003064288778574</v>
      </c>
      <c r="L17" s="3">
        <f t="shared" si="2"/>
        <v>1.0004206393718451</v>
      </c>
      <c r="M17" s="1">
        <v>1</v>
      </c>
      <c r="N17" s="2"/>
    </row>
    <row r="18" spans="1:14" x14ac:dyDescent="0.2">
      <c r="A18" s="1"/>
      <c r="B18" s="1"/>
      <c r="C18" s="1"/>
      <c r="D18" s="3">
        <f>PRODUCT(D17:$M17)</f>
        <v>1.1425998911143884</v>
      </c>
      <c r="E18" s="3">
        <f>PRODUCT(E17:$M17)</f>
        <v>1.0064376182240142</v>
      </c>
      <c r="F18" s="3">
        <f>PRODUCT(F17:$M17)</f>
        <v>1.0026380324373774</v>
      </c>
      <c r="G18" s="3">
        <f>PRODUCT(G17:$M17)</f>
        <v>1.0017199294344654</v>
      </c>
      <c r="H18" s="3">
        <f>PRODUCT(H17:$M17)</f>
        <v>1.0013901776636331</v>
      </c>
      <c r="I18" s="3">
        <f>PRODUCT(I17:$M17)</f>
        <v>1.0011060895871315</v>
      </c>
      <c r="J18" s="3">
        <f>PRODUCT(J17:$M17)</f>
        <v>1.0008714981114555</v>
      </c>
      <c r="K18" s="3">
        <f>PRODUCT(K17:$M17)</f>
        <v>1.0007271971457532</v>
      </c>
      <c r="L18" s="3">
        <f>PRODUCT(L17:$M17)</f>
        <v>1.0004206393718451</v>
      </c>
      <c r="M18" s="3">
        <f>PRODUCT(M17:$M17)</f>
        <v>1</v>
      </c>
      <c r="N18" s="1"/>
    </row>
    <row r="19" spans="1:14" x14ac:dyDescent="0.2">
      <c r="A19" s="1"/>
      <c r="B19" s="1"/>
      <c r="C19" s="1"/>
      <c r="D19" s="3">
        <f t="shared" ref="D19:M19" si="3">1/D18</f>
        <v>0.87519700270992551</v>
      </c>
      <c r="E19" s="3">
        <f t="shared" si="3"/>
        <v>0.99360355961716318</v>
      </c>
      <c r="F19" s="3">
        <f t="shared" si="3"/>
        <v>0.9973689084674312</v>
      </c>
      <c r="G19" s="3">
        <f t="shared" si="3"/>
        <v>0.99828302364370802</v>
      </c>
      <c r="H19" s="3">
        <f t="shared" si="3"/>
        <v>0.99861175224738419</v>
      </c>
      <c r="I19" s="3">
        <f t="shared" si="3"/>
        <v>0.99889513249531059</v>
      </c>
      <c r="J19" s="3">
        <f t="shared" si="3"/>
        <v>0.99912926073616848</v>
      </c>
      <c r="K19" s="3">
        <f t="shared" si="3"/>
        <v>0.99927333128566176</v>
      </c>
      <c r="L19" s="3">
        <f t="shared" si="3"/>
        <v>0.99957953749124051</v>
      </c>
      <c r="M19" s="3">
        <f t="shared" si="3"/>
        <v>1</v>
      </c>
      <c r="N19" s="1"/>
    </row>
    <row r="20" spans="1:14" x14ac:dyDescent="0.2">
      <c r="A20" s="1"/>
      <c r="B20" s="1"/>
      <c r="C20" s="3" t="s">
        <v>4</v>
      </c>
      <c r="D20" s="3">
        <f>D19</f>
        <v>0.87519700270992551</v>
      </c>
      <c r="E20" s="3">
        <f t="shared" ref="E20:M20" si="4">E19-D19</f>
        <v>0.11840655690723767</v>
      </c>
      <c r="F20" s="3">
        <f t="shared" si="4"/>
        <v>3.7653488502680243E-3</v>
      </c>
      <c r="G20" s="3">
        <f t="shared" si="4"/>
        <v>9.141151762768196E-4</v>
      </c>
      <c r="H20" s="3">
        <f t="shared" si="4"/>
        <v>3.2872860367616497E-4</v>
      </c>
      <c r="I20" s="3">
        <f t="shared" si="4"/>
        <v>2.8338024792640137E-4</v>
      </c>
      <c r="J20" s="3">
        <f t="shared" si="4"/>
        <v>2.341282408578893E-4</v>
      </c>
      <c r="K20" s="3">
        <f t="shared" si="4"/>
        <v>1.4407054949328035E-4</v>
      </c>
      <c r="L20" s="3">
        <f t="shared" si="4"/>
        <v>3.0620620557875178E-4</v>
      </c>
      <c r="M20" s="3">
        <f t="shared" si="4"/>
        <v>4.2046250875948932E-4</v>
      </c>
      <c r="N20" s="3"/>
    </row>
    <row r="23" spans="1:14" ht="12.75" customHeight="1" x14ac:dyDescent="0.2">
      <c r="B23" s="10" t="s">
        <v>20</v>
      </c>
    </row>
    <row r="24" spans="1:14" ht="12.75" customHeight="1" x14ac:dyDescent="0.2">
      <c r="B24" s="1"/>
      <c r="C24" s="1">
        <v>0</v>
      </c>
      <c r="D24" s="1">
        <f t="shared" ref="D24:L24" si="5">C24+1</f>
        <v>1</v>
      </c>
      <c r="E24" s="1">
        <f t="shared" si="5"/>
        <v>2</v>
      </c>
      <c r="F24" s="1">
        <f t="shared" si="5"/>
        <v>3</v>
      </c>
      <c r="G24" s="1">
        <f t="shared" si="5"/>
        <v>4</v>
      </c>
      <c r="H24" s="1">
        <f t="shared" si="5"/>
        <v>5</v>
      </c>
      <c r="I24" s="1">
        <f t="shared" si="5"/>
        <v>6</v>
      </c>
      <c r="J24" s="1">
        <f t="shared" si="5"/>
        <v>7</v>
      </c>
      <c r="K24" s="1">
        <f t="shared" si="5"/>
        <v>8</v>
      </c>
      <c r="L24" s="1">
        <f t="shared" si="5"/>
        <v>9</v>
      </c>
    </row>
    <row r="25" spans="1:14" ht="12.75" customHeight="1" x14ac:dyDescent="0.2">
      <c r="B25" s="1">
        <v>1</v>
      </c>
      <c r="C25" s="6">
        <f t="shared" ref="C25:L25" si="6">C4</f>
        <v>6238</v>
      </c>
      <c r="D25" s="6">
        <f t="shared" si="6"/>
        <v>7069</v>
      </c>
      <c r="E25" s="6">
        <f t="shared" si="6"/>
        <v>7118</v>
      </c>
      <c r="F25" s="6">
        <f t="shared" si="6"/>
        <v>7125</v>
      </c>
      <c r="G25" s="6">
        <f t="shared" si="6"/>
        <v>7126</v>
      </c>
      <c r="H25" s="6">
        <f t="shared" si="6"/>
        <v>7127</v>
      </c>
      <c r="I25" s="6">
        <f t="shared" si="6"/>
        <v>7129</v>
      </c>
      <c r="J25" s="6">
        <f t="shared" si="6"/>
        <v>7130</v>
      </c>
      <c r="K25" s="6">
        <f t="shared" si="6"/>
        <v>7132</v>
      </c>
      <c r="L25" s="6">
        <f t="shared" si="6"/>
        <v>7135</v>
      </c>
    </row>
    <row r="26" spans="1:14" ht="12.75" customHeight="1" x14ac:dyDescent="0.2">
      <c r="B26" s="1">
        <f t="shared" ref="B26:B34" si="7">B25+1</f>
        <v>2</v>
      </c>
      <c r="C26" s="6">
        <f t="shared" ref="C26:K34" si="8">C5</f>
        <v>7773</v>
      </c>
      <c r="D26" s="6">
        <f t="shared" si="8"/>
        <v>9154</v>
      </c>
      <c r="E26" s="6">
        <f t="shared" si="8"/>
        <v>9177</v>
      </c>
      <c r="F26" s="6">
        <f t="shared" si="8"/>
        <v>9181</v>
      </c>
      <c r="G26" s="6">
        <f t="shared" si="8"/>
        <v>9182</v>
      </c>
      <c r="H26" s="6">
        <f t="shared" si="8"/>
        <v>9185</v>
      </c>
      <c r="I26" s="6">
        <f t="shared" si="8"/>
        <v>9186</v>
      </c>
      <c r="J26" s="6">
        <f t="shared" si="8"/>
        <v>9187</v>
      </c>
      <c r="K26" s="6">
        <f t="shared" si="8"/>
        <v>9190</v>
      </c>
      <c r="L26" s="6">
        <f t="shared" ref="L26:L34" si="9">K26*L$17</f>
        <v>9193.8656758272573</v>
      </c>
    </row>
    <row r="27" spans="1:14" ht="12.75" customHeight="1" x14ac:dyDescent="0.2">
      <c r="B27" s="1">
        <f t="shared" si="7"/>
        <v>3</v>
      </c>
      <c r="C27" s="6">
        <f t="shared" si="8"/>
        <v>10306</v>
      </c>
      <c r="D27" s="6">
        <f t="shared" si="8"/>
        <v>11399</v>
      </c>
      <c r="E27" s="6">
        <f t="shared" si="8"/>
        <v>11416</v>
      </c>
      <c r="F27" s="6">
        <f t="shared" si="8"/>
        <v>11421</v>
      </c>
      <c r="G27" s="6">
        <f t="shared" si="8"/>
        <v>11423</v>
      </c>
      <c r="H27" s="6">
        <f t="shared" si="8"/>
        <v>11423</v>
      </c>
      <c r="I27" s="6">
        <f t="shared" si="8"/>
        <v>11425</v>
      </c>
      <c r="J27" s="6">
        <f t="shared" si="8"/>
        <v>11427</v>
      </c>
      <c r="K27" s="6">
        <f t="shared" ref="K27:K34" si="10">J27*K$17</f>
        <v>11430.501562787276</v>
      </c>
      <c r="L27" s="6">
        <f t="shared" si="9"/>
        <v>11435.309681784522</v>
      </c>
    </row>
    <row r="28" spans="1:14" ht="12.75" customHeight="1" x14ac:dyDescent="0.2">
      <c r="B28" s="1">
        <f t="shared" si="7"/>
        <v>4</v>
      </c>
      <c r="C28" s="6">
        <f t="shared" si="8"/>
        <v>9639</v>
      </c>
      <c r="D28" s="6">
        <f t="shared" si="8"/>
        <v>10634</v>
      </c>
      <c r="E28" s="6">
        <f t="shared" si="8"/>
        <v>10651</v>
      </c>
      <c r="F28" s="6">
        <f t="shared" si="8"/>
        <v>10657</v>
      </c>
      <c r="G28" s="6">
        <f t="shared" si="8"/>
        <v>10658</v>
      </c>
      <c r="H28" s="6">
        <f t="shared" si="8"/>
        <v>10663</v>
      </c>
      <c r="I28" s="6">
        <f t="shared" si="8"/>
        <v>10667</v>
      </c>
      <c r="J28" s="6">
        <f t="shared" ref="J28:J34" si="11">I28*J$17</f>
        <v>10668.538139870223</v>
      </c>
      <c r="K28" s="6">
        <f t="shared" si="10"/>
        <v>10671.807288040802</v>
      </c>
      <c r="L28" s="6">
        <f t="shared" si="9"/>
        <v>10676.296270354895</v>
      </c>
    </row>
    <row r="29" spans="1:14" ht="12.75" customHeight="1" x14ac:dyDescent="0.2">
      <c r="B29" s="1">
        <f t="shared" si="7"/>
        <v>5</v>
      </c>
      <c r="C29" s="6">
        <f t="shared" si="8"/>
        <v>9511</v>
      </c>
      <c r="D29" s="6">
        <f t="shared" si="8"/>
        <v>10897</v>
      </c>
      <c r="E29" s="6">
        <f t="shared" si="8"/>
        <v>10936</v>
      </c>
      <c r="F29" s="6">
        <f t="shared" si="8"/>
        <v>10940</v>
      </c>
      <c r="G29" s="6">
        <f t="shared" si="8"/>
        <v>10946</v>
      </c>
      <c r="H29" s="6">
        <f t="shared" si="8"/>
        <v>10951</v>
      </c>
      <c r="I29" s="6">
        <f t="shared" ref="I29:I34" si="12">H29*I$17</f>
        <v>10953.566774311163</v>
      </c>
      <c r="J29" s="6">
        <f t="shared" si="11"/>
        <v>10955.146235994551</v>
      </c>
      <c r="K29" s="6">
        <f t="shared" si="10"/>
        <v>10958.503209162411</v>
      </c>
      <c r="L29" s="6">
        <f t="shared" si="9"/>
        <v>10963.112787068676</v>
      </c>
    </row>
    <row r="30" spans="1:14" ht="12.75" customHeight="1" x14ac:dyDescent="0.2">
      <c r="B30" s="1">
        <f t="shared" si="7"/>
        <v>6</v>
      </c>
      <c r="C30" s="6">
        <f t="shared" si="8"/>
        <v>10023</v>
      </c>
      <c r="D30" s="6">
        <f t="shared" si="8"/>
        <v>11365</v>
      </c>
      <c r="E30" s="6">
        <f t="shared" si="8"/>
        <v>11396</v>
      </c>
      <c r="F30" s="6">
        <f t="shared" si="8"/>
        <v>11412</v>
      </c>
      <c r="G30" s="6">
        <f t="shared" si="8"/>
        <v>11421</v>
      </c>
      <c r="H30" s="6">
        <f t="shared" ref="H30:H34" si="13">G30*H$17</f>
        <v>11424.240985101853</v>
      </c>
      <c r="I30" s="6">
        <f t="shared" si="12"/>
        <v>11426.918681046067</v>
      </c>
      <c r="J30" s="6">
        <f t="shared" si="11"/>
        <v>11428.566398231509</v>
      </c>
      <c r="K30" s="6">
        <f t="shared" si="10"/>
        <v>11432.068441008438</v>
      </c>
      <c r="L30" s="6">
        <f t="shared" si="9"/>
        <v>11436.877219096354</v>
      </c>
    </row>
    <row r="31" spans="1:14" ht="12.75" customHeight="1" x14ac:dyDescent="0.2">
      <c r="B31" s="1">
        <f t="shared" si="7"/>
        <v>7</v>
      </c>
      <c r="C31" s="6">
        <f t="shared" si="8"/>
        <v>9834</v>
      </c>
      <c r="D31" s="6">
        <f t="shared" si="8"/>
        <v>11258</v>
      </c>
      <c r="E31" s="6">
        <f t="shared" si="8"/>
        <v>11317</v>
      </c>
      <c r="F31" s="6">
        <f t="shared" si="8"/>
        <v>11341</v>
      </c>
      <c r="G31" s="6">
        <f t="shared" ref="G31:G34" si="14">F31*G$17</f>
        <v>11344.734523182298</v>
      </c>
      <c r="H31" s="6">
        <f t="shared" si="13"/>
        <v>11347.953866109723</v>
      </c>
      <c r="I31" s="6">
        <f t="shared" si="12"/>
        <v>11350.613681329136</v>
      </c>
      <c r="J31" s="6">
        <f t="shared" si="11"/>
        <v>11352.250395630695</v>
      </c>
      <c r="K31" s="6">
        <f t="shared" si="10"/>
        <v>11355.729052980585</v>
      </c>
      <c r="L31" s="6">
        <f t="shared" si="9"/>
        <v>11360.505719716273</v>
      </c>
    </row>
    <row r="32" spans="1:14" ht="12.75" customHeight="1" x14ac:dyDescent="0.2">
      <c r="B32" s="1">
        <f t="shared" si="7"/>
        <v>8</v>
      </c>
      <c r="C32" s="6">
        <f t="shared" si="8"/>
        <v>10899</v>
      </c>
      <c r="D32" s="6">
        <f t="shared" si="8"/>
        <v>12402</v>
      </c>
      <c r="E32" s="6">
        <f t="shared" si="8"/>
        <v>12486</v>
      </c>
      <c r="F32" s="6">
        <f t="shared" ref="F32:F34" si="15">E32*F$17</f>
        <v>12497.443751649053</v>
      </c>
      <c r="G32" s="6">
        <f t="shared" si="14"/>
        <v>12501.559084812794</v>
      </c>
      <c r="H32" s="6">
        <f t="shared" si="13"/>
        <v>12505.106704701055</v>
      </c>
      <c r="I32" s="6">
        <f t="shared" si="12"/>
        <v>12508.037741743148</v>
      </c>
      <c r="J32" s="6">
        <f t="shared" si="11"/>
        <v>12509.841352088028</v>
      </c>
      <c r="K32" s="6">
        <f t="shared" si="10"/>
        <v>12513.674728735721</v>
      </c>
      <c r="L32" s="6">
        <f t="shared" si="9"/>
        <v>12518.938473013091</v>
      </c>
    </row>
    <row r="33" spans="2:12" ht="12.75" customHeight="1" x14ac:dyDescent="0.2">
      <c r="B33" s="1">
        <f t="shared" si="7"/>
        <v>9</v>
      </c>
      <c r="C33" s="6">
        <f t="shared" si="8"/>
        <v>11954</v>
      </c>
      <c r="D33" s="6">
        <f t="shared" si="8"/>
        <v>13658</v>
      </c>
      <c r="E33" s="6">
        <f t="shared" ref="E33:E34" si="16">D33*E$17</f>
        <v>13709.758202855854</v>
      </c>
      <c r="F33" s="6">
        <f t="shared" si="15"/>
        <v>13722.3235615009</v>
      </c>
      <c r="G33" s="6">
        <f t="shared" si="14"/>
        <v>13726.842240229003</v>
      </c>
      <c r="H33" s="6">
        <f t="shared" si="13"/>
        <v>13730.737563860566</v>
      </c>
      <c r="I33" s="6">
        <f t="shared" si="12"/>
        <v>13733.955873097369</v>
      </c>
      <c r="J33" s="6">
        <f t="shared" si="11"/>
        <v>13735.936256063929</v>
      </c>
      <c r="K33" s="6">
        <f t="shared" si="10"/>
        <v>13740.145343597194</v>
      </c>
      <c r="L33" s="6">
        <f t="shared" si="9"/>
        <v>13745.924989703586</v>
      </c>
    </row>
    <row r="34" spans="2:12" ht="12.75" customHeight="1" x14ac:dyDescent="0.2">
      <c r="B34" s="1">
        <f t="shared" si="7"/>
        <v>10</v>
      </c>
      <c r="C34" s="6">
        <f t="shared" si="8"/>
        <v>10989</v>
      </c>
      <c r="D34" s="6">
        <f>C34*D$17</f>
        <v>12475.716304814508</v>
      </c>
      <c r="E34" s="6">
        <f t="shared" si="16"/>
        <v>12522.994138705026</v>
      </c>
      <c r="F34" s="6">
        <f t="shared" si="15"/>
        <v>12534.471796467791</v>
      </c>
      <c r="G34" s="6">
        <f t="shared" si="14"/>
        <v>12538.59932274429</v>
      </c>
      <c r="H34" s="6">
        <f t="shared" si="13"/>
        <v>12542.15745369632</v>
      </c>
      <c r="I34" s="6">
        <f t="shared" si="12"/>
        <v>12545.097174960012</v>
      </c>
      <c r="J34" s="6">
        <f t="shared" si="11"/>
        <v>12546.906129130877</v>
      </c>
      <c r="K34" s="6">
        <f t="shared" si="10"/>
        <v>12550.750863496609</v>
      </c>
      <c r="L34" s="6">
        <f t="shared" si="9"/>
        <v>12556.030203456015</v>
      </c>
    </row>
    <row r="36" spans="2:12" ht="12.75" customHeight="1" x14ac:dyDescent="0.2">
      <c r="B36" s="10" t="s">
        <v>21</v>
      </c>
    </row>
    <row r="37" spans="2:12" ht="12.75" customHeight="1" x14ac:dyDescent="0.2">
      <c r="B37" s="1"/>
      <c r="C37" s="1">
        <v>0</v>
      </c>
      <c r="D37" s="1">
        <f t="shared" ref="D37:L37" si="17">C37+1</f>
        <v>1</v>
      </c>
      <c r="E37" s="1">
        <f t="shared" si="17"/>
        <v>2</v>
      </c>
      <c r="F37" s="1">
        <f t="shared" si="17"/>
        <v>3</v>
      </c>
      <c r="G37" s="1">
        <f t="shared" si="17"/>
        <v>4</v>
      </c>
      <c r="H37" s="1">
        <f t="shared" si="17"/>
        <v>5</v>
      </c>
      <c r="I37" s="1">
        <f t="shared" si="17"/>
        <v>6</v>
      </c>
      <c r="J37" s="1">
        <f t="shared" si="17"/>
        <v>7</v>
      </c>
      <c r="K37" s="1">
        <f t="shared" si="17"/>
        <v>8</v>
      </c>
      <c r="L37" s="1">
        <f t="shared" si="17"/>
        <v>9</v>
      </c>
    </row>
    <row r="38" spans="2:12" ht="12.75" customHeight="1" x14ac:dyDescent="0.2">
      <c r="B38" s="1">
        <v>1</v>
      </c>
      <c r="C38" s="6">
        <f ca="1">OFFSET($N$3,$B38,0)*OFFSET($D$20,0,C$37)</f>
        <v>6244.5306143353182</v>
      </c>
      <c r="D38" s="6">
        <f t="shared" ref="D38:L47" ca="1" si="18">OFFSET($N$3,$B38,0)*OFFSET($D$20,0,D$37)</f>
        <v>844.83078353314079</v>
      </c>
      <c r="E38" s="6">
        <f t="shared" ca="1" si="18"/>
        <v>26.865764046662353</v>
      </c>
      <c r="F38" s="6">
        <f t="shared" ca="1" si="18"/>
        <v>6.5222117827351074</v>
      </c>
      <c r="G38" s="6">
        <f t="shared" ca="1" si="18"/>
        <v>2.345478587229437</v>
      </c>
      <c r="H38" s="6">
        <f t="shared" ca="1" si="18"/>
        <v>2.0219180689548737</v>
      </c>
      <c r="I38" s="6">
        <f t="shared" ca="1" si="18"/>
        <v>1.6705049985210403</v>
      </c>
      <c r="J38" s="6">
        <f t="shared" ca="1" si="18"/>
        <v>1.0279433706345553</v>
      </c>
      <c r="K38" s="6">
        <f t="shared" ca="1" si="18"/>
        <v>2.1847812768043937</v>
      </c>
      <c r="L38" s="6">
        <f t="shared" ca="1" si="18"/>
        <v>2.9999999999989564</v>
      </c>
    </row>
    <row r="39" spans="2:12" ht="12.75" customHeight="1" x14ac:dyDescent="0.2">
      <c r="B39" s="1">
        <f t="shared" ref="B39:B47" si="19">B38+1</f>
        <v>2</v>
      </c>
      <c r="C39" s="6">
        <f t="shared" ref="C39:C47" ca="1" si="20">OFFSET($N$3,$B39,0)*OFFSET($D$20,0,C$37)</f>
        <v>8046.4436828016796</v>
      </c>
      <c r="D39" s="6">
        <f t="shared" ca="1" si="18"/>
        <v>1088.6139793423392</v>
      </c>
      <c r="E39" s="6">
        <f t="shared" ca="1" si="18"/>
        <v>34.618111551994815</v>
      </c>
      <c r="F39" s="6">
        <f t="shared" ca="1" si="18"/>
        <v>8.4042521429242338</v>
      </c>
      <c r="G39" s="6">
        <f t="shared" ca="1" si="18"/>
        <v>3.0222866260009149</v>
      </c>
      <c r="H39" s="6">
        <f t="shared" ca="1" si="18"/>
        <v>2.6053599346179599</v>
      </c>
      <c r="I39" s="6">
        <f t="shared" ca="1" si="18"/>
        <v>2.1525435973651654</v>
      </c>
      <c r="J39" s="6">
        <f t="shared" ca="1" si="18"/>
        <v>1.3245652798838423</v>
      </c>
      <c r="K39" s="6">
        <f t="shared" ca="1" si="18"/>
        <v>2.8152187231957906</v>
      </c>
      <c r="L39" s="6">
        <f t="shared" ca="1" si="18"/>
        <v>3.8656758272560863</v>
      </c>
    </row>
    <row r="40" spans="2:12" ht="12.75" customHeight="1" x14ac:dyDescent="0.2">
      <c r="B40" s="1">
        <f t="shared" si="19"/>
        <v>3</v>
      </c>
      <c r="C40" s="6">
        <f t="shared" ca="1" si="20"/>
        <v>10008.148758557605</v>
      </c>
      <c r="D40" s="6">
        <f t="shared" ca="1" si="18"/>
        <v>1354.0156465881048</v>
      </c>
      <c r="E40" s="6">
        <f t="shared" ca="1" si="18"/>
        <v>43.057930162766155</v>
      </c>
      <c r="F40" s="6">
        <f t="shared" ca="1" si="18"/>
        <v>10.453190125544479</v>
      </c>
      <c r="G40" s="6">
        <f t="shared" ca="1" si="18"/>
        <v>3.7591133842975561</v>
      </c>
      <c r="H40" s="6">
        <f t="shared" ca="1" si="18"/>
        <v>3.2405408927392756</v>
      </c>
      <c r="I40" s="6">
        <f t="shared" ca="1" si="18"/>
        <v>2.6773289394613999</v>
      </c>
      <c r="J40" s="6">
        <f t="shared" ca="1" si="18"/>
        <v>1.647491349480525</v>
      </c>
      <c r="K40" s="6">
        <f t="shared" ca="1" si="18"/>
        <v>3.5015627872772019</v>
      </c>
      <c r="L40" s="6">
        <f t="shared" ca="1" si="18"/>
        <v>4.8081189972447973</v>
      </c>
    </row>
    <row r="41" spans="2:12" ht="12.75" customHeight="1" x14ac:dyDescent="0.2">
      <c r="B41" s="1">
        <f t="shared" si="19"/>
        <v>4</v>
      </c>
      <c r="C41" s="6">
        <f t="shared" ca="1" si="20"/>
        <v>9343.862495857762</v>
      </c>
      <c r="D41" s="6">
        <f t="shared" ca="1" si="18"/>
        <v>1264.1434818943064</v>
      </c>
      <c r="E41" s="6">
        <f t="shared" ca="1" si="18"/>
        <v>40.199979886701605</v>
      </c>
      <c r="F41" s="6">
        <f t="shared" ca="1" si="18"/>
        <v>9.7593644471590171</v>
      </c>
      <c r="G41" s="6">
        <f t="shared" ca="1" si="18"/>
        <v>3.509603965386813</v>
      </c>
      <c r="H41" s="6">
        <f t="shared" ca="1" si="18"/>
        <v>3.0254514840288849</v>
      </c>
      <c r="I41" s="6">
        <f t="shared" ca="1" si="18"/>
        <v>2.4996224646558365</v>
      </c>
      <c r="J41" s="6">
        <f t="shared" ca="1" si="18"/>
        <v>1.5381398702230895</v>
      </c>
      <c r="K41" s="6">
        <f t="shared" ca="1" si="18"/>
        <v>3.2691481705799523</v>
      </c>
      <c r="L41" s="6">
        <f t="shared" ca="1" si="18"/>
        <v>4.4889823140929987</v>
      </c>
    </row>
    <row r="42" spans="2:12" ht="12.75" customHeight="1" x14ac:dyDescent="0.2">
      <c r="B42" s="1">
        <f t="shared" si="19"/>
        <v>5</v>
      </c>
      <c r="C42" s="6">
        <f t="shared" ca="1" si="20"/>
        <v>9594.8834516133647</v>
      </c>
      <c r="D42" s="6">
        <f t="shared" ca="1" si="18"/>
        <v>1298.1044381025124</v>
      </c>
      <c r="E42" s="6">
        <f t="shared" ca="1" si="18"/>
        <v>41.279944128147719</v>
      </c>
      <c r="F42" s="6">
        <f t="shared" ca="1" si="18"/>
        <v>10.021547777893939</v>
      </c>
      <c r="G42" s="6">
        <f t="shared" ca="1" si="18"/>
        <v>3.6038887584373955</v>
      </c>
      <c r="H42" s="6">
        <f t="shared" ca="1" si="18"/>
        <v>3.1067296196446232</v>
      </c>
      <c r="I42" s="6">
        <f t="shared" ca="1" si="18"/>
        <v>2.5667743111630217</v>
      </c>
      <c r="J42" s="6">
        <f t="shared" ca="1" si="18"/>
        <v>1.5794616833897928</v>
      </c>
      <c r="K42" s="6">
        <f t="shared" ca="1" si="18"/>
        <v>3.3569731678601937</v>
      </c>
      <c r="L42" s="6">
        <f t="shared" ca="1" si="18"/>
        <v>4.6095779062641329</v>
      </c>
    </row>
    <row r="43" spans="2:12" ht="12.75" customHeight="1" x14ac:dyDescent="0.2">
      <c r="B43" s="1">
        <f t="shared" si="19"/>
        <v>6</v>
      </c>
      <c r="C43" s="6">
        <f t="shared" ca="1" si="20"/>
        <v>10009.520662514557</v>
      </c>
      <c r="D43" s="6">
        <f t="shared" ca="1" si="18"/>
        <v>1354.2012532840224</v>
      </c>
      <c r="E43" s="6">
        <f t="shared" ca="1" si="18"/>
        <v>43.063832487581017</v>
      </c>
      <c r="F43" s="6">
        <f t="shared" ca="1" si="18"/>
        <v>10.454623035190606</v>
      </c>
      <c r="G43" s="6">
        <f t="shared" ca="1" si="18"/>
        <v>3.759628678649285</v>
      </c>
      <c r="H43" s="6">
        <f t="shared" ca="1" si="18"/>
        <v>3.2409851018513365</v>
      </c>
      <c r="I43" s="6">
        <f t="shared" ca="1" si="18"/>
        <v>2.6776959442146984</v>
      </c>
      <c r="J43" s="6">
        <f t="shared" ca="1" si="18"/>
        <v>1.6477171854423918</v>
      </c>
      <c r="K43" s="6">
        <f t="shared" ca="1" si="18"/>
        <v>3.502042776929561</v>
      </c>
      <c r="L43" s="6">
        <f t="shared" ca="1" si="18"/>
        <v>4.8087780879155044</v>
      </c>
    </row>
    <row r="44" spans="2:12" ht="12.75" customHeight="1" x14ac:dyDescent="0.2">
      <c r="B44" s="1">
        <f t="shared" si="19"/>
        <v>7</v>
      </c>
      <c r="C44" s="6">
        <f t="shared" ca="1" si="20"/>
        <v>9942.6805551646466</v>
      </c>
      <c r="D44" s="6">
        <f t="shared" ca="1" si="18"/>
        <v>1345.1583669965837</v>
      </c>
      <c r="E44" s="6">
        <f t="shared" ca="1" si="18"/>
        <v>42.776267150196979</v>
      </c>
      <c r="F44" s="6">
        <f t="shared" ca="1" si="18"/>
        <v>10.384810688572257</v>
      </c>
      <c r="G44" s="6">
        <f t="shared" ca="1" si="18"/>
        <v>3.7345231822974152</v>
      </c>
      <c r="H44" s="6">
        <f t="shared" ca="1" si="18"/>
        <v>3.2193429274224981</v>
      </c>
      <c r="I44" s="6">
        <f t="shared" ca="1" si="18"/>
        <v>2.6598152194131601</v>
      </c>
      <c r="J44" s="6">
        <f t="shared" ca="1" si="18"/>
        <v>1.6367143015610777</v>
      </c>
      <c r="K44" s="6">
        <f t="shared" ca="1" si="18"/>
        <v>3.478657349890026</v>
      </c>
      <c r="L44" s="6">
        <f t="shared" ca="1" si="18"/>
        <v>4.7766667356884316</v>
      </c>
    </row>
    <row r="45" spans="2:12" ht="12.75" customHeight="1" x14ac:dyDescent="0.2">
      <c r="B45" s="1">
        <f t="shared" si="19"/>
        <v>8</v>
      </c>
      <c r="C45" s="6">
        <f t="shared" ca="1" si="20"/>
        <v>10956.53742869103</v>
      </c>
      <c r="D45" s="6">
        <f t="shared" ca="1" si="18"/>
        <v>1482.3244007230319</v>
      </c>
      <c r="E45" s="6">
        <f t="shared" ca="1" si="18"/>
        <v>47.138170585935988</v>
      </c>
      <c r="F45" s="6">
        <f t="shared" ca="1" si="18"/>
        <v>11.443751649057022</v>
      </c>
      <c r="G45" s="6">
        <f t="shared" ca="1" si="18"/>
        <v>4.1153331637414148</v>
      </c>
      <c r="H45" s="6">
        <f t="shared" ca="1" si="18"/>
        <v>3.5476198882578149</v>
      </c>
      <c r="I45" s="6">
        <f t="shared" ca="1" si="18"/>
        <v>2.9310370420947063</v>
      </c>
      <c r="J45" s="6">
        <f t="shared" ca="1" si="18"/>
        <v>1.8036103448795644</v>
      </c>
      <c r="K45" s="6">
        <f t="shared" ca="1" si="18"/>
        <v>3.833376647695192</v>
      </c>
      <c r="L45" s="6">
        <f t="shared" ca="1" si="18"/>
        <v>5.2637442773687759</v>
      </c>
    </row>
    <row r="46" spans="2:12" ht="12.75" customHeight="1" x14ac:dyDescent="0.2">
      <c r="B46" s="1">
        <f t="shared" si="19"/>
        <v>9</v>
      </c>
      <c r="C46" s="6">
        <f t="shared" ca="1" si="20"/>
        <v>12030.392350464042</v>
      </c>
      <c r="D46" s="6">
        <f t="shared" ca="1" si="18"/>
        <v>1627.607649535958</v>
      </c>
      <c r="E46" s="6">
        <f t="shared" ca="1" si="18"/>
        <v>51.758202855850904</v>
      </c>
      <c r="F46" s="6">
        <f t="shared" ca="1" si="18"/>
        <v>12.565358645050834</v>
      </c>
      <c r="G46" s="6">
        <f t="shared" ca="1" si="18"/>
        <v>4.5186787281025618</v>
      </c>
      <c r="H46" s="6">
        <f t="shared" ca="1" si="18"/>
        <v>3.8953236315599185</v>
      </c>
      <c r="I46" s="6">
        <f t="shared" ca="1" si="18"/>
        <v>3.2183092368038007</v>
      </c>
      <c r="J46" s="6">
        <f t="shared" ca="1" si="18"/>
        <v>1.9803829665600097</v>
      </c>
      <c r="K46" s="6">
        <f t="shared" ca="1" si="18"/>
        <v>4.2090875332672777</v>
      </c>
      <c r="L46" s="6">
        <f t="shared" ca="1" si="18"/>
        <v>5.7796461063905271</v>
      </c>
    </row>
    <row r="47" spans="2:12" ht="12.75" customHeight="1" x14ac:dyDescent="0.2">
      <c r="B47" s="1">
        <f t="shared" si="19"/>
        <v>10</v>
      </c>
      <c r="C47" s="6">
        <f t="shared" ca="1" si="20"/>
        <v>10989</v>
      </c>
      <c r="D47" s="6">
        <f t="shared" ca="1" si="18"/>
        <v>1486.7163048145094</v>
      </c>
      <c r="E47" s="6">
        <f t="shared" ca="1" si="18"/>
        <v>47.277833890513691</v>
      </c>
      <c r="F47" s="6">
        <f t="shared" ca="1" si="18"/>
        <v>11.477657762769265</v>
      </c>
      <c r="G47" s="6">
        <f t="shared" ca="1" si="18"/>
        <v>4.1275262764978491</v>
      </c>
      <c r="H47" s="6">
        <f t="shared" ca="1" si="18"/>
        <v>3.5581309520267492</v>
      </c>
      <c r="I47" s="6">
        <f t="shared" ca="1" si="18"/>
        <v>2.9397212636936825</v>
      </c>
      <c r="J47" s="6">
        <f t="shared" ca="1" si="18"/>
        <v>1.8089541708661325</v>
      </c>
      <c r="K47" s="6">
        <f t="shared" ca="1" si="18"/>
        <v>3.8447343657324686</v>
      </c>
      <c r="L47" s="6">
        <f t="shared" ca="1" si="18"/>
        <v>5.2793399594050365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opLeftCell="A12" workbookViewId="0">
      <selection activeCell="K41" sqref="K41"/>
    </sheetView>
  </sheetViews>
  <sheetFormatPr defaultColWidth="8.7109375" defaultRowHeight="12.75" customHeight="1" x14ac:dyDescent="0.2"/>
  <cols>
    <col min="3" max="3" width="11.28515625" customWidth="1"/>
    <col min="4" max="4" width="13" customWidth="1"/>
    <col min="5" max="5" width="14" customWidth="1"/>
    <col min="6" max="12" width="13" customWidth="1"/>
    <col min="14" max="14" width="12.85546875" customWidth="1"/>
  </cols>
  <sheetData>
    <row r="1" spans="1:15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 t="s">
        <v>2</v>
      </c>
      <c r="O2" s="1"/>
    </row>
    <row r="3" spans="1:15" x14ac:dyDescent="0.2">
      <c r="A3" s="1"/>
      <c r="B3" s="1"/>
      <c r="C3" s="1">
        <v>0</v>
      </c>
      <c r="D3" s="1">
        <f t="shared" ref="D3:L3" si="0">C3+1</f>
        <v>1</v>
      </c>
      <c r="E3" s="1">
        <f t="shared" si="0"/>
        <v>2</v>
      </c>
      <c r="F3" s="1">
        <f t="shared" si="0"/>
        <v>3</v>
      </c>
      <c r="G3" s="1">
        <f t="shared" si="0"/>
        <v>4</v>
      </c>
      <c r="H3" s="1">
        <f t="shared" si="0"/>
        <v>5</v>
      </c>
      <c r="I3" s="1">
        <f t="shared" si="0"/>
        <v>6</v>
      </c>
      <c r="J3" s="1">
        <f t="shared" si="0"/>
        <v>7</v>
      </c>
      <c r="K3" s="1">
        <f t="shared" si="0"/>
        <v>8</v>
      </c>
      <c r="L3" s="1">
        <f t="shared" si="0"/>
        <v>9</v>
      </c>
      <c r="M3" s="1"/>
      <c r="N3" s="1" t="s">
        <v>3</v>
      </c>
      <c r="O3" s="1"/>
    </row>
    <row r="4" spans="1:15" x14ac:dyDescent="0.2">
      <c r="A4" s="1"/>
      <c r="B4" s="1">
        <v>1</v>
      </c>
      <c r="C4" s="6">
        <f>Data!C17</f>
        <v>451288</v>
      </c>
      <c r="D4" s="6">
        <f>C4+Data!D17</f>
        <v>790807</v>
      </c>
      <c r="E4" s="6">
        <f>D4+Data!E17</f>
        <v>1124178</v>
      </c>
      <c r="F4" s="6">
        <f>E4+Data!F17</f>
        <v>1269166</v>
      </c>
      <c r="G4" s="6">
        <f>F4+Data!G17</f>
        <v>1362409</v>
      </c>
      <c r="H4" s="6">
        <f>G4+Data!H17</f>
        <v>1407920</v>
      </c>
      <c r="I4" s="6">
        <f>H4+Data!I17</f>
        <v>1433137</v>
      </c>
      <c r="J4" s="6">
        <f>I4+Data!J17</f>
        <v>1453543</v>
      </c>
      <c r="K4" s="6">
        <f>J4+Data!K17</f>
        <v>1485025</v>
      </c>
      <c r="L4" s="6">
        <f>K4+Data!L17</f>
        <v>1486754</v>
      </c>
      <c r="M4" s="1"/>
      <c r="N4" s="6">
        <f>L4</f>
        <v>1486754</v>
      </c>
      <c r="O4" s="1"/>
    </row>
    <row r="5" spans="1:15" x14ac:dyDescent="0.2">
      <c r="A5" s="1"/>
      <c r="B5" s="1">
        <f t="shared" ref="B5:B13" si="1">B4+1</f>
        <v>2</v>
      </c>
      <c r="C5" s="6">
        <f>Data!C18</f>
        <v>448627</v>
      </c>
      <c r="D5" s="6">
        <f>C5+Data!D18</f>
        <v>961509</v>
      </c>
      <c r="E5" s="6">
        <f>D5+Data!E18</f>
        <v>1129976</v>
      </c>
      <c r="F5" s="6">
        <f>E5+Data!F18</f>
        <v>1260650</v>
      </c>
      <c r="G5" s="6">
        <f>F5+Data!G18</f>
        <v>1316694</v>
      </c>
      <c r="H5" s="6">
        <f>G5+Data!H18</f>
        <v>1350091</v>
      </c>
      <c r="I5" s="6">
        <f>H5+Data!I18</f>
        <v>1406162</v>
      </c>
      <c r="J5" s="6">
        <f>I5+Data!J18</f>
        <v>1432684</v>
      </c>
      <c r="K5" s="6">
        <f>J5+Data!K18</f>
        <v>1447030</v>
      </c>
      <c r="L5" s="6"/>
      <c r="M5" s="1"/>
      <c r="N5" s="6">
        <f>K5*L18</f>
        <v>1448714.762795239</v>
      </c>
      <c r="O5" s="1"/>
    </row>
    <row r="6" spans="1:15" x14ac:dyDescent="0.2">
      <c r="A6" s="1"/>
      <c r="B6" s="1">
        <f t="shared" si="1"/>
        <v>3</v>
      </c>
      <c r="C6" s="6">
        <f>Data!C19</f>
        <v>693574</v>
      </c>
      <c r="D6" s="6">
        <f>C6+Data!D19</f>
        <v>1191311</v>
      </c>
      <c r="E6" s="6">
        <f>D6+Data!E19</f>
        <v>1393583</v>
      </c>
      <c r="F6" s="6">
        <f>E6+Data!F19</f>
        <v>1514336</v>
      </c>
      <c r="G6" s="6">
        <f>F6+Data!G19</f>
        <v>1639382</v>
      </c>
      <c r="H6" s="6">
        <f>G6+Data!H19</f>
        <v>1676536</v>
      </c>
      <c r="I6" s="6">
        <f>H6+Data!I19</f>
        <v>1704144</v>
      </c>
      <c r="J6" s="6">
        <f>I6+Data!J19</f>
        <v>1722008</v>
      </c>
      <c r="K6" s="6"/>
      <c r="L6" s="6"/>
      <c r="M6" s="1"/>
      <c r="N6" s="6">
        <f>J6*K18</f>
        <v>1751387.0853829251</v>
      </c>
      <c r="O6" s="1"/>
    </row>
    <row r="7" spans="1:15" x14ac:dyDescent="0.2">
      <c r="A7" s="1"/>
      <c r="B7" s="1">
        <f t="shared" si="1"/>
        <v>4</v>
      </c>
      <c r="C7" s="6">
        <f>Data!C20</f>
        <v>652043</v>
      </c>
      <c r="D7" s="6">
        <f>C7+Data!D20</f>
        <v>1198449</v>
      </c>
      <c r="E7" s="6">
        <f>D7+Data!E20</f>
        <v>1442923</v>
      </c>
      <c r="F7" s="6">
        <f>E7+Data!F20</f>
        <v>1643819</v>
      </c>
      <c r="G7" s="6">
        <f>F7+Data!G20</f>
        <v>1750621</v>
      </c>
      <c r="H7" s="6">
        <f>G7+Data!H20</f>
        <v>1857374</v>
      </c>
      <c r="I7" s="6">
        <f>H7+Data!I20</f>
        <v>1921062</v>
      </c>
      <c r="J7" s="6"/>
      <c r="K7" s="6"/>
      <c r="L7" s="6"/>
      <c r="M7" s="1"/>
      <c r="N7" s="6">
        <f>I7*J18</f>
        <v>1981699.9287572973</v>
      </c>
      <c r="O7" s="1"/>
    </row>
    <row r="8" spans="1:15" x14ac:dyDescent="0.2">
      <c r="A8" s="1"/>
      <c r="B8" s="1">
        <f t="shared" si="1"/>
        <v>5</v>
      </c>
      <c r="C8" s="6">
        <f>Data!C21</f>
        <v>566082</v>
      </c>
      <c r="D8" s="6">
        <f>C8+Data!D21</f>
        <v>1070052</v>
      </c>
      <c r="E8" s="6">
        <f>D8+Data!E21</f>
        <v>1287890</v>
      </c>
      <c r="F8" s="6">
        <f>E8+Data!F21</f>
        <v>1433071</v>
      </c>
      <c r="G8" s="6">
        <f>F8+Data!G21</f>
        <v>1598590</v>
      </c>
      <c r="H8" s="6">
        <f>G8+Data!H21</f>
        <v>1689903</v>
      </c>
      <c r="I8" s="6"/>
      <c r="J8" s="6"/>
      <c r="K8" s="6"/>
      <c r="L8" s="6"/>
      <c r="M8" s="1"/>
      <c r="N8" s="6">
        <f>H8*I18</f>
        <v>1791060.6972195881</v>
      </c>
      <c r="O8" s="1"/>
    </row>
    <row r="9" spans="1:15" x14ac:dyDescent="0.2">
      <c r="A9" s="1"/>
      <c r="B9" s="1">
        <f t="shared" si="1"/>
        <v>6</v>
      </c>
      <c r="C9" s="6">
        <f>Data!C22</f>
        <v>606606</v>
      </c>
      <c r="D9" s="6">
        <f>C9+Data!D22</f>
        <v>1169149</v>
      </c>
      <c r="E9" s="6">
        <f>D9+Data!E22</f>
        <v>1396523</v>
      </c>
      <c r="F9" s="6">
        <f>E9+Data!F22</f>
        <v>1550074</v>
      </c>
      <c r="G9" s="6">
        <f>F9+Data!G22</f>
        <v>1682817</v>
      </c>
      <c r="H9" s="6"/>
      <c r="I9" s="6"/>
      <c r="J9" s="6"/>
      <c r="K9" s="6"/>
      <c r="L9" s="6"/>
      <c r="M9" s="1"/>
      <c r="N9" s="6">
        <f>G9*H18</f>
        <v>1856618.5221986086</v>
      </c>
      <c r="O9" s="1"/>
    </row>
    <row r="10" spans="1:15" x14ac:dyDescent="0.2">
      <c r="A10" s="1"/>
      <c r="B10" s="1">
        <f t="shared" si="1"/>
        <v>7</v>
      </c>
      <c r="C10" s="6">
        <f>Data!C23</f>
        <v>536976</v>
      </c>
      <c r="D10" s="6">
        <f>C10+Data!D23</f>
        <v>1009501</v>
      </c>
      <c r="E10" s="6">
        <f>D10+Data!E23</f>
        <v>1163706</v>
      </c>
      <c r="F10" s="6">
        <f>E10+Data!F23</f>
        <v>1314270</v>
      </c>
      <c r="G10" s="6"/>
      <c r="H10" s="6"/>
      <c r="I10" s="6"/>
      <c r="J10" s="6"/>
      <c r="K10" s="6"/>
      <c r="L10" s="6"/>
      <c r="M10" s="1"/>
      <c r="N10" s="6">
        <f>F10*G18</f>
        <v>1563618.5894246739</v>
      </c>
      <c r="O10" s="1"/>
    </row>
    <row r="11" spans="1:15" x14ac:dyDescent="0.2">
      <c r="A11" s="1"/>
      <c r="B11" s="1">
        <f t="shared" si="1"/>
        <v>8</v>
      </c>
      <c r="C11" s="6">
        <f>Data!C24</f>
        <v>554833</v>
      </c>
      <c r="D11" s="6">
        <f>C11+Data!D24</f>
        <v>1145713</v>
      </c>
      <c r="E11" s="6">
        <f>D11+Data!E24</f>
        <v>1446677</v>
      </c>
      <c r="F11" s="6"/>
      <c r="G11" s="6"/>
      <c r="H11" s="6"/>
      <c r="I11" s="6"/>
      <c r="J11" s="6"/>
      <c r="K11" s="6"/>
      <c r="L11" s="6"/>
      <c r="M11" s="1"/>
      <c r="N11" s="6">
        <f>E11*F18</f>
        <v>1922668.7387520198</v>
      </c>
      <c r="O11" s="1"/>
    </row>
    <row r="12" spans="1:15" x14ac:dyDescent="0.2">
      <c r="A12" s="1"/>
      <c r="B12" s="1">
        <f t="shared" si="1"/>
        <v>9</v>
      </c>
      <c r="C12" s="6">
        <f>Data!C25</f>
        <v>537238</v>
      </c>
      <c r="D12" s="6">
        <f>C12+Data!D25</f>
        <v>1238349</v>
      </c>
      <c r="E12" s="6"/>
      <c r="F12" s="6"/>
      <c r="G12" s="6"/>
      <c r="H12" s="6"/>
      <c r="I12" s="6"/>
      <c r="J12" s="6"/>
      <c r="K12" s="6"/>
      <c r="L12" s="6"/>
      <c r="M12" s="1"/>
      <c r="N12" s="6">
        <f>D12*E18</f>
        <v>2002267.6434684738</v>
      </c>
      <c r="O12" s="1"/>
    </row>
    <row r="13" spans="1:15" x14ac:dyDescent="0.2">
      <c r="A13" s="1"/>
      <c r="B13" s="1">
        <f t="shared" si="1"/>
        <v>10</v>
      </c>
      <c r="C13" s="6">
        <f>Data!C26</f>
        <v>684944</v>
      </c>
      <c r="D13" s="6"/>
      <c r="E13" s="6"/>
      <c r="F13" s="6"/>
      <c r="G13" s="6"/>
      <c r="H13" s="6"/>
      <c r="I13" s="6"/>
      <c r="J13" s="6"/>
      <c r="K13" s="6"/>
      <c r="L13" s="6"/>
      <c r="M13" s="1"/>
      <c r="N13" s="6">
        <f>C13*D18</f>
        <v>2144803.5263125543</v>
      </c>
      <c r="O13" s="1"/>
    </row>
    <row r="14" spans="1:15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">
      <c r="A15" s="1"/>
      <c r="B15" s="1"/>
      <c r="C15" s="1"/>
      <c r="D15" s="6">
        <f>SUM(D4:D12)</f>
        <v>9774840</v>
      </c>
      <c r="E15" s="6">
        <f>SUM(E4:E11)</f>
        <v>10385456</v>
      </c>
      <c r="F15" s="6">
        <f>SUM(F4:F10)</f>
        <v>9985386</v>
      </c>
      <c r="G15" s="6">
        <f>SUM(G4:G9)</f>
        <v>9350513</v>
      </c>
      <c r="H15" s="6">
        <f>SUM(H4:H8)</f>
        <v>7981824</v>
      </c>
      <c r="I15" s="6">
        <f>SUM(I4:I7)</f>
        <v>6464505</v>
      </c>
      <c r="J15" s="6">
        <f>SUM(J4:J6)</f>
        <v>4608235</v>
      </c>
      <c r="K15" s="6">
        <f>SUM(K4:K5)</f>
        <v>2932055</v>
      </c>
      <c r="L15" s="6">
        <f>SUM(L4)</f>
        <v>1486754</v>
      </c>
      <c r="M15" s="1"/>
      <c r="N15" s="1"/>
      <c r="O15" s="1"/>
    </row>
    <row r="16" spans="1:15" x14ac:dyDescent="0.2">
      <c r="A16" s="1"/>
      <c r="B16" s="1"/>
      <c r="C16" s="1"/>
      <c r="D16" s="6">
        <f>SUM(C4:C12)</f>
        <v>5047267</v>
      </c>
      <c r="E16" s="6">
        <f>SUM(D4:D11)</f>
        <v>8536491</v>
      </c>
      <c r="F16" s="6">
        <f>SUM(E4:E10)</f>
        <v>8938779</v>
      </c>
      <c r="G16" s="6">
        <f>SUM(F4:F9)</f>
        <v>8671116</v>
      </c>
      <c r="H16" s="6">
        <f>SUM(G4:G8)</f>
        <v>7667696</v>
      </c>
      <c r="I16" s="6">
        <f>SUM(H4:H7)</f>
        <v>6291921</v>
      </c>
      <c r="J16" s="6">
        <f>SUM(I4:I6)</f>
        <v>4543443</v>
      </c>
      <c r="K16" s="6">
        <f>SUM(J4:J5)</f>
        <v>2886227</v>
      </c>
      <c r="L16" s="6">
        <f>SUM(K4)</f>
        <v>1485025</v>
      </c>
      <c r="M16" s="1"/>
      <c r="N16" s="1"/>
      <c r="O16" s="1"/>
    </row>
    <row r="17" spans="1:15" x14ac:dyDescent="0.2">
      <c r="A17" s="1"/>
      <c r="B17" s="1"/>
      <c r="C17" s="1"/>
      <c r="D17" s="3">
        <f t="shared" ref="D17:L17" si="2">D15/D16</f>
        <v>1.9366599785586933</v>
      </c>
      <c r="E17" s="3">
        <f t="shared" si="2"/>
        <v>1.2165954371649896</v>
      </c>
      <c r="F17" s="3">
        <f t="shared" si="2"/>
        <v>1.1170861255211701</v>
      </c>
      <c r="G17" s="3">
        <f t="shared" si="2"/>
        <v>1.0783517369621165</v>
      </c>
      <c r="H17" s="3">
        <f t="shared" si="2"/>
        <v>1.0409677170299918</v>
      </c>
      <c r="I17" s="3">
        <f t="shared" si="2"/>
        <v>1.0274294607322629</v>
      </c>
      <c r="J17" s="3">
        <f t="shared" si="2"/>
        <v>1.0142605508641795</v>
      </c>
      <c r="K17" s="3">
        <f t="shared" si="2"/>
        <v>1.0158781689728493</v>
      </c>
      <c r="L17" s="3">
        <f t="shared" si="2"/>
        <v>1.0011642901634652</v>
      </c>
      <c r="M17" s="1">
        <v>1</v>
      </c>
      <c r="N17" s="1"/>
      <c r="O17" s="1"/>
    </row>
    <row r="18" spans="1:15" x14ac:dyDescent="0.2">
      <c r="A18" s="1"/>
      <c r="B18" s="1"/>
      <c r="C18" s="1"/>
      <c r="D18" s="3">
        <f>PRODUCT(D17:$M17)</f>
        <v>3.1313560324822967</v>
      </c>
      <c r="E18" s="3">
        <f>PRODUCT(E17:$M17)</f>
        <v>1.6168847743798185</v>
      </c>
      <c r="F18" s="3">
        <f>PRODUCT(F17:$M17)</f>
        <v>1.3290241973515995</v>
      </c>
      <c r="G18" s="3">
        <f>PRODUCT(G17:$M17)</f>
        <v>1.1897240212625062</v>
      </c>
      <c r="H18" s="3">
        <f>PRODUCT(H17:$M17)</f>
        <v>1.1032801084126251</v>
      </c>
      <c r="I18" s="3">
        <f>PRODUCT(I17:$M17)</f>
        <v>1.0598600613287201</v>
      </c>
      <c r="J18" s="3">
        <f>PRODUCT(J17:$M17)</f>
        <v>1.031564795283701</v>
      </c>
      <c r="K18" s="3">
        <f>PRODUCT(K17:$M17)</f>
        <v>1.0170609459322635</v>
      </c>
      <c r="L18" s="3">
        <f>PRODUCT(L17:$M17)</f>
        <v>1.0011642901634652</v>
      </c>
      <c r="M18" s="3">
        <f>PRODUCT(M17:$M17)</f>
        <v>1</v>
      </c>
      <c r="N18" s="1"/>
      <c r="O18" s="1"/>
    </row>
    <row r="19" spans="1:15" x14ac:dyDescent="0.2">
      <c r="A19" s="1"/>
      <c r="B19" s="1"/>
      <c r="C19" s="1"/>
      <c r="D19" s="3">
        <f t="shared" ref="D19:M19" si="3">1/D18</f>
        <v>0.31935046338607415</v>
      </c>
      <c r="E19" s="3">
        <f t="shared" si="3"/>
        <v>0.61847326157398308</v>
      </c>
      <c r="F19" s="3">
        <f t="shared" si="3"/>
        <v>0.75243174803945678</v>
      </c>
      <c r="G19" s="3">
        <f t="shared" si="3"/>
        <v>0.84053106613651818</v>
      </c>
      <c r="H19" s="3">
        <f t="shared" si="3"/>
        <v>0.90638813513893379</v>
      </c>
      <c r="I19" s="3">
        <f t="shared" si="3"/>
        <v>0.94352078777864778</v>
      </c>
      <c r="J19" s="3">
        <f t="shared" si="3"/>
        <v>0.96940105417709599</v>
      </c>
      <c r="K19" s="3">
        <f t="shared" si="3"/>
        <v>0.98322524721797766</v>
      </c>
      <c r="L19" s="3">
        <f t="shared" si="3"/>
        <v>0.99883706383167636</v>
      </c>
      <c r="M19" s="3">
        <f t="shared" si="3"/>
        <v>1</v>
      </c>
      <c r="N19" s="1"/>
      <c r="O19" s="1"/>
    </row>
    <row r="20" spans="1:15" x14ac:dyDescent="0.2">
      <c r="A20" s="1"/>
      <c r="B20" s="1"/>
      <c r="C20" s="3" t="s">
        <v>4</v>
      </c>
      <c r="D20" s="3">
        <f>D19</f>
        <v>0.31935046338607415</v>
      </c>
      <c r="E20" s="3">
        <f t="shared" ref="E20:M20" si="4">E19-D19</f>
        <v>0.29912279818790893</v>
      </c>
      <c r="F20" s="3">
        <f t="shared" si="4"/>
        <v>0.1339584864654737</v>
      </c>
      <c r="G20" s="3">
        <f t="shared" si="4"/>
        <v>8.8099318097061396E-2</v>
      </c>
      <c r="H20" s="3">
        <f t="shared" si="4"/>
        <v>6.5857069002415614E-2</v>
      </c>
      <c r="I20" s="3">
        <f t="shared" si="4"/>
        <v>3.7132652639713992E-2</v>
      </c>
      <c r="J20" s="3">
        <f t="shared" si="4"/>
        <v>2.5880266398448204E-2</v>
      </c>
      <c r="K20" s="3">
        <f t="shared" si="4"/>
        <v>1.3824193040881672E-2</v>
      </c>
      <c r="L20" s="3">
        <f t="shared" si="4"/>
        <v>1.5611816613698704E-2</v>
      </c>
      <c r="M20" s="3">
        <f t="shared" si="4"/>
        <v>1.1629361683236361E-3</v>
      </c>
      <c r="N20" s="1"/>
      <c r="O20" s="3"/>
    </row>
    <row r="23" spans="1:15" ht="12.75" customHeight="1" x14ac:dyDescent="0.2">
      <c r="B23" s="10" t="s">
        <v>20</v>
      </c>
    </row>
    <row r="24" spans="1:15" ht="12.75" customHeight="1" x14ac:dyDescent="0.2">
      <c r="B24" s="1"/>
      <c r="C24" s="1">
        <v>0</v>
      </c>
      <c r="D24" s="1">
        <f t="shared" ref="D24:L24" si="5">C24+1</f>
        <v>1</v>
      </c>
      <c r="E24" s="1">
        <f t="shared" si="5"/>
        <v>2</v>
      </c>
      <c r="F24" s="1">
        <f t="shared" si="5"/>
        <v>3</v>
      </c>
      <c r="G24" s="1">
        <f t="shared" si="5"/>
        <v>4</v>
      </c>
      <c r="H24" s="1">
        <f t="shared" si="5"/>
        <v>5</v>
      </c>
      <c r="I24" s="1">
        <f t="shared" si="5"/>
        <v>6</v>
      </c>
      <c r="J24" s="1">
        <f t="shared" si="5"/>
        <v>7</v>
      </c>
      <c r="K24" s="1">
        <f t="shared" si="5"/>
        <v>8</v>
      </c>
      <c r="L24" s="1">
        <f t="shared" si="5"/>
        <v>9</v>
      </c>
    </row>
    <row r="25" spans="1:15" ht="12.75" customHeight="1" x14ac:dyDescent="0.2">
      <c r="B25" s="1">
        <v>1</v>
      </c>
      <c r="C25" s="6">
        <f t="shared" ref="C25:L25" si="6">C4</f>
        <v>451288</v>
      </c>
      <c r="D25" s="6">
        <f t="shared" si="6"/>
        <v>790807</v>
      </c>
      <c r="E25" s="6">
        <f t="shared" si="6"/>
        <v>1124178</v>
      </c>
      <c r="F25" s="6">
        <f t="shared" si="6"/>
        <v>1269166</v>
      </c>
      <c r="G25" s="6">
        <f t="shared" si="6"/>
        <v>1362409</v>
      </c>
      <c r="H25" s="6">
        <f t="shared" si="6"/>
        <v>1407920</v>
      </c>
      <c r="I25" s="6">
        <f t="shared" si="6"/>
        <v>1433137</v>
      </c>
      <c r="J25" s="6">
        <f t="shared" si="6"/>
        <v>1453543</v>
      </c>
      <c r="K25" s="6">
        <f t="shared" si="6"/>
        <v>1485025</v>
      </c>
      <c r="L25" s="6">
        <f t="shared" si="6"/>
        <v>1486754</v>
      </c>
    </row>
    <row r="26" spans="1:15" ht="12.75" customHeight="1" x14ac:dyDescent="0.2">
      <c r="B26" s="1">
        <f t="shared" ref="B26:B34" si="7">B25+1</f>
        <v>2</v>
      </c>
      <c r="C26" s="6">
        <f t="shared" ref="C26:D34" si="8">C5</f>
        <v>448627</v>
      </c>
      <c r="D26" s="6">
        <f t="shared" si="8"/>
        <v>961509</v>
      </c>
      <c r="E26" s="6">
        <f t="shared" ref="E26:F26" si="9">E5</f>
        <v>1129976</v>
      </c>
      <c r="F26" s="6">
        <f t="shared" si="9"/>
        <v>1260650</v>
      </c>
      <c r="G26" s="6">
        <f t="shared" ref="G26:H26" si="10">G5</f>
        <v>1316694</v>
      </c>
      <c r="H26" s="6">
        <f t="shared" si="10"/>
        <v>1350091</v>
      </c>
      <c r="I26" s="6">
        <f t="shared" ref="I26:J26" si="11">I5</f>
        <v>1406162</v>
      </c>
      <c r="J26" s="6">
        <f t="shared" si="11"/>
        <v>1432684</v>
      </c>
      <c r="K26" s="6">
        <f t="shared" ref="K26" si="12">K5</f>
        <v>1447030</v>
      </c>
      <c r="L26" s="6">
        <f t="shared" ref="L26:L34" si="13">K26*L$17</f>
        <v>1448714.762795239</v>
      </c>
    </row>
    <row r="27" spans="1:15" ht="12.75" customHeight="1" x14ac:dyDescent="0.2">
      <c r="B27" s="1">
        <f t="shared" si="7"/>
        <v>3</v>
      </c>
      <c r="C27" s="6">
        <f t="shared" si="8"/>
        <v>693574</v>
      </c>
      <c r="D27" s="6">
        <f t="shared" si="8"/>
        <v>1191311</v>
      </c>
      <c r="E27" s="6">
        <f t="shared" ref="E27:F27" si="14">E6</f>
        <v>1393583</v>
      </c>
      <c r="F27" s="6">
        <f t="shared" si="14"/>
        <v>1514336</v>
      </c>
      <c r="G27" s="6">
        <f t="shared" ref="G27:H27" si="15">G6</f>
        <v>1639382</v>
      </c>
      <c r="H27" s="6">
        <f t="shared" si="15"/>
        <v>1676536</v>
      </c>
      <c r="I27" s="6">
        <f t="shared" ref="I27:J27" si="16">I6</f>
        <v>1704144</v>
      </c>
      <c r="J27" s="6">
        <f t="shared" si="16"/>
        <v>1722008</v>
      </c>
      <c r="K27" s="6">
        <f t="shared" ref="K27:K34" si="17">J27*K$17</f>
        <v>1749350.3339965984</v>
      </c>
      <c r="L27" s="6">
        <f t="shared" si="13"/>
        <v>1751387.0853829251</v>
      </c>
    </row>
    <row r="28" spans="1:15" ht="12.75" customHeight="1" x14ac:dyDescent="0.2">
      <c r="B28" s="1">
        <f t="shared" si="7"/>
        <v>4</v>
      </c>
      <c r="C28" s="6">
        <f t="shared" si="8"/>
        <v>652043</v>
      </c>
      <c r="D28" s="6">
        <f t="shared" si="8"/>
        <v>1198449</v>
      </c>
      <c r="E28" s="6">
        <f t="shared" ref="E28:F28" si="18">E7</f>
        <v>1442923</v>
      </c>
      <c r="F28" s="6">
        <f t="shared" si="18"/>
        <v>1643819</v>
      </c>
      <c r="G28" s="6">
        <f t="shared" ref="G28:H28" si="19">G7</f>
        <v>1750621</v>
      </c>
      <c r="H28" s="6">
        <f t="shared" si="19"/>
        <v>1857374</v>
      </c>
      <c r="I28" s="6">
        <f t="shared" ref="I28" si="20">I7</f>
        <v>1921062</v>
      </c>
      <c r="J28" s="6">
        <f t="shared" ref="J28:J34" si="21">I28*J$17</f>
        <v>1948457.4023642426</v>
      </c>
      <c r="K28" s="6">
        <f t="shared" si="17"/>
        <v>1979395.3382353811</v>
      </c>
      <c r="L28" s="6">
        <f t="shared" si="13"/>
        <v>1981699.9287572973</v>
      </c>
    </row>
    <row r="29" spans="1:15" ht="12.75" customHeight="1" x14ac:dyDescent="0.2">
      <c r="B29" s="1">
        <f t="shared" si="7"/>
        <v>5</v>
      </c>
      <c r="C29" s="6">
        <f t="shared" si="8"/>
        <v>566082</v>
      </c>
      <c r="D29" s="6">
        <f t="shared" si="8"/>
        <v>1070052</v>
      </c>
      <c r="E29" s="6">
        <f t="shared" ref="E29:F29" si="22">E8</f>
        <v>1287890</v>
      </c>
      <c r="F29" s="6">
        <f t="shared" si="22"/>
        <v>1433071</v>
      </c>
      <c r="G29" s="6">
        <f t="shared" ref="G29:H29" si="23">G8</f>
        <v>1598590</v>
      </c>
      <c r="H29" s="6">
        <f t="shared" si="23"/>
        <v>1689903</v>
      </c>
      <c r="I29" s="6">
        <f t="shared" ref="I29:I34" si="24">H29*I$17</f>
        <v>1736256.1279798334</v>
      </c>
      <c r="J29" s="6">
        <f t="shared" si="21"/>
        <v>1761016.0968061332</v>
      </c>
      <c r="K29" s="6">
        <f t="shared" si="17"/>
        <v>1788977.8079551286</v>
      </c>
      <c r="L29" s="6">
        <f t="shared" si="13"/>
        <v>1791060.6972195883</v>
      </c>
    </row>
    <row r="30" spans="1:15" ht="12.75" customHeight="1" x14ac:dyDescent="0.2">
      <c r="B30" s="1">
        <f t="shared" si="7"/>
        <v>6</v>
      </c>
      <c r="C30" s="6">
        <f t="shared" si="8"/>
        <v>606606</v>
      </c>
      <c r="D30" s="6">
        <f t="shared" si="8"/>
        <v>1169149</v>
      </c>
      <c r="E30" s="6">
        <f t="shared" ref="E30:F30" si="25">E9</f>
        <v>1396523</v>
      </c>
      <c r="F30" s="6">
        <f t="shared" si="25"/>
        <v>1550074</v>
      </c>
      <c r="G30" s="6">
        <f t="shared" ref="G30" si="26">G9</f>
        <v>1682817</v>
      </c>
      <c r="H30" s="6">
        <f t="shared" ref="H30:H34" si="27">G30*H$17</f>
        <v>1751758.1706692597</v>
      </c>
      <c r="I30" s="6">
        <f t="shared" si="24"/>
        <v>1799807.952624053</v>
      </c>
      <c r="J30" s="6">
        <f t="shared" si="21"/>
        <v>1825474.2054782033</v>
      </c>
      <c r="K30" s="6">
        <f t="shared" si="17"/>
        <v>1854459.3933683641</v>
      </c>
      <c r="L30" s="6">
        <f t="shared" si="13"/>
        <v>1856618.5221986086</v>
      </c>
    </row>
    <row r="31" spans="1:15" ht="12.75" customHeight="1" x14ac:dyDescent="0.2">
      <c r="B31" s="1">
        <f t="shared" si="7"/>
        <v>7</v>
      </c>
      <c r="C31" s="6">
        <f t="shared" si="8"/>
        <v>536976</v>
      </c>
      <c r="D31" s="6">
        <f t="shared" si="8"/>
        <v>1009501</v>
      </c>
      <c r="E31" s="6">
        <f t="shared" ref="E31:F31" si="28">E10</f>
        <v>1163706</v>
      </c>
      <c r="F31" s="6">
        <f t="shared" si="28"/>
        <v>1314270</v>
      </c>
      <c r="G31" s="6">
        <f t="shared" ref="G31:G34" si="29">F31*G$17</f>
        <v>1417245.3373372008</v>
      </c>
      <c r="H31" s="6">
        <f t="shared" si="27"/>
        <v>1475306.6432793066</v>
      </c>
      <c r="I31" s="6">
        <f t="shared" si="24"/>
        <v>1515773.5089191829</v>
      </c>
      <c r="J31" s="6">
        <f t="shared" si="21"/>
        <v>1537389.2741417009</v>
      </c>
      <c r="K31" s="6">
        <f t="shared" si="17"/>
        <v>1561800.2008135691</v>
      </c>
      <c r="L31" s="6">
        <f t="shared" si="13"/>
        <v>1563618.5894246744</v>
      </c>
    </row>
    <row r="32" spans="1:15" ht="12.75" customHeight="1" x14ac:dyDescent="0.2">
      <c r="B32" s="1">
        <f t="shared" si="7"/>
        <v>8</v>
      </c>
      <c r="C32" s="6">
        <f t="shared" si="8"/>
        <v>554833</v>
      </c>
      <c r="D32" s="6">
        <f t="shared" si="8"/>
        <v>1145713</v>
      </c>
      <c r="E32" s="6">
        <f t="shared" ref="E32" si="30">E11</f>
        <v>1446677</v>
      </c>
      <c r="F32" s="6">
        <f t="shared" ref="F32:F34" si="31">E32*F$17</f>
        <v>1616062.8048105899</v>
      </c>
      <c r="G32" s="6">
        <f t="shared" si="29"/>
        <v>1742684.1326073695</v>
      </c>
      <c r="H32" s="6">
        <f t="shared" si="27"/>
        <v>1814077.9230246849</v>
      </c>
      <c r="I32" s="6">
        <f t="shared" si="24"/>
        <v>1863837.1021795557</v>
      </c>
      <c r="J32" s="6">
        <f t="shared" si="21"/>
        <v>1890416.4459777323</v>
      </c>
      <c r="K32" s="6">
        <f t="shared" si="17"/>
        <v>1920432.7977360201</v>
      </c>
      <c r="L32" s="6">
        <f t="shared" si="13"/>
        <v>1922668.7387520201</v>
      </c>
    </row>
    <row r="33" spans="2:12" ht="12.75" customHeight="1" x14ac:dyDescent="0.2">
      <c r="B33" s="1">
        <f t="shared" si="7"/>
        <v>9</v>
      </c>
      <c r="C33" s="6">
        <f t="shared" si="8"/>
        <v>537238</v>
      </c>
      <c r="D33" s="6">
        <f t="shared" si="8"/>
        <v>1238349</v>
      </c>
      <c r="E33" s="6">
        <f t="shared" ref="E33:E34" si="32">D33*E$17</f>
        <v>1506569.7430178279</v>
      </c>
      <c r="F33" s="6">
        <f t="shared" si="31"/>
        <v>1682968.1570552103</v>
      </c>
      <c r="G33" s="6">
        <f t="shared" si="29"/>
        <v>1814831.6354124181</v>
      </c>
      <c r="H33" s="6">
        <f t="shared" si="27"/>
        <v>1889181.1443090711</v>
      </c>
      <c r="I33" s="6">
        <f t="shared" si="24"/>
        <v>1941000.3643230284</v>
      </c>
      <c r="J33" s="6">
        <f t="shared" si="21"/>
        <v>1968680.0987458478</v>
      </c>
      <c r="K33" s="6">
        <f t="shared" si="17"/>
        <v>1999939.1340072202</v>
      </c>
      <c r="L33" s="6">
        <f t="shared" si="13"/>
        <v>2002267.6434684738</v>
      </c>
    </row>
    <row r="34" spans="2:12" ht="12.75" customHeight="1" x14ac:dyDescent="0.2">
      <c r="B34" s="1">
        <f t="shared" si="7"/>
        <v>10</v>
      </c>
      <c r="C34" s="6">
        <f t="shared" si="8"/>
        <v>684944</v>
      </c>
      <c r="D34" s="6">
        <f>C34*D$17</f>
        <v>1326503.6323539056</v>
      </c>
      <c r="E34" s="6">
        <f t="shared" si="32"/>
        <v>1613818.2665045464</v>
      </c>
      <c r="F34" s="6">
        <f t="shared" si="31"/>
        <v>1802773.994624855</v>
      </c>
      <c r="G34" s="6">
        <f t="shared" si="29"/>
        <v>1944024.4684538457</v>
      </c>
      <c r="H34" s="6">
        <f t="shared" si="27"/>
        <v>2023666.712776843</v>
      </c>
      <c r="I34" s="6">
        <f t="shared" si="24"/>
        <v>2079174.7994101429</v>
      </c>
      <c r="J34" s="6">
        <f t="shared" si="21"/>
        <v>2108824.9773926516</v>
      </c>
      <c r="K34" s="6">
        <f t="shared" si="17"/>
        <v>2142309.2567178574</v>
      </c>
      <c r="L34" s="6">
        <f t="shared" si="13"/>
        <v>2144803.5263125543</v>
      </c>
    </row>
    <row r="36" spans="2:12" ht="12.75" customHeight="1" x14ac:dyDescent="0.2">
      <c r="B36" s="10" t="s">
        <v>22</v>
      </c>
    </row>
    <row r="37" spans="2:12" ht="12.75" customHeight="1" x14ac:dyDescent="0.2">
      <c r="B37" s="1"/>
      <c r="C37" s="1">
        <v>0</v>
      </c>
      <c r="D37" s="1">
        <f t="shared" ref="D37:L37" si="33">C37+1</f>
        <v>1</v>
      </c>
      <c r="E37" s="1">
        <f t="shared" si="33"/>
        <v>2</v>
      </c>
      <c r="F37" s="1">
        <f t="shared" si="33"/>
        <v>3</v>
      </c>
      <c r="G37" s="1">
        <f t="shared" si="33"/>
        <v>4</v>
      </c>
      <c r="H37" s="1">
        <f t="shared" si="33"/>
        <v>5</v>
      </c>
      <c r="I37" s="1">
        <f t="shared" si="33"/>
        <v>6</v>
      </c>
      <c r="J37" s="1">
        <f t="shared" si="33"/>
        <v>7</v>
      </c>
      <c r="K37" s="1">
        <f t="shared" si="33"/>
        <v>8</v>
      </c>
      <c r="L37" s="1">
        <f t="shared" si="33"/>
        <v>9</v>
      </c>
    </row>
    <row r="38" spans="2:12" ht="12.75" customHeight="1" x14ac:dyDescent="0.2">
      <c r="B38" s="1">
        <v>1</v>
      </c>
      <c r="C38" s="6">
        <f>C25</f>
        <v>451288</v>
      </c>
      <c r="D38" s="6">
        <f>D25-C25</f>
        <v>339519</v>
      </c>
      <c r="E38" s="6">
        <f t="shared" ref="E38:L38" si="34">E25-D25</f>
        <v>333371</v>
      </c>
      <c r="F38" s="6">
        <f t="shared" si="34"/>
        <v>144988</v>
      </c>
      <c r="G38" s="6">
        <f t="shared" si="34"/>
        <v>93243</v>
      </c>
      <c r="H38" s="6">
        <f t="shared" si="34"/>
        <v>45511</v>
      </c>
      <c r="I38" s="6">
        <f t="shared" si="34"/>
        <v>25217</v>
      </c>
      <c r="J38" s="6">
        <f t="shared" si="34"/>
        <v>20406</v>
      </c>
      <c r="K38" s="6">
        <f t="shared" si="34"/>
        <v>31482</v>
      </c>
      <c r="L38" s="6">
        <f t="shared" si="34"/>
        <v>1729</v>
      </c>
    </row>
    <row r="39" spans="2:12" ht="12.75" customHeight="1" x14ac:dyDescent="0.2">
      <c r="B39" s="1">
        <f t="shared" ref="B39:B47" si="35">B38+1</f>
        <v>2</v>
      </c>
      <c r="C39" s="6">
        <f t="shared" ref="C39:C47" si="36">C26</f>
        <v>448627</v>
      </c>
      <c r="D39" s="6">
        <f t="shared" ref="D39:L39" si="37">D26-C26</f>
        <v>512882</v>
      </c>
      <c r="E39" s="6">
        <f t="shared" si="37"/>
        <v>168467</v>
      </c>
      <c r="F39" s="6">
        <f t="shared" si="37"/>
        <v>130674</v>
      </c>
      <c r="G39" s="6">
        <f t="shared" si="37"/>
        <v>56044</v>
      </c>
      <c r="H39" s="6">
        <f t="shared" si="37"/>
        <v>33397</v>
      </c>
      <c r="I39" s="6">
        <f t="shared" si="37"/>
        <v>56071</v>
      </c>
      <c r="J39" s="6">
        <f t="shared" si="37"/>
        <v>26522</v>
      </c>
      <c r="K39" s="6">
        <f t="shared" si="37"/>
        <v>14346</v>
      </c>
      <c r="L39" s="6">
        <f t="shared" si="37"/>
        <v>1684.7627952389885</v>
      </c>
    </row>
    <row r="40" spans="2:12" ht="12.75" customHeight="1" x14ac:dyDescent="0.2">
      <c r="B40" s="1">
        <f t="shared" si="35"/>
        <v>3</v>
      </c>
      <c r="C40" s="6">
        <f t="shared" si="36"/>
        <v>693574</v>
      </c>
      <c r="D40" s="6">
        <f t="shared" ref="D40:L40" si="38">D27-C27</f>
        <v>497737</v>
      </c>
      <c r="E40" s="6">
        <f t="shared" si="38"/>
        <v>202272</v>
      </c>
      <c r="F40" s="6">
        <f t="shared" si="38"/>
        <v>120753</v>
      </c>
      <c r="G40" s="6">
        <f t="shared" si="38"/>
        <v>125046</v>
      </c>
      <c r="H40" s="6">
        <f t="shared" si="38"/>
        <v>37154</v>
      </c>
      <c r="I40" s="6">
        <f t="shared" si="38"/>
        <v>27608</v>
      </c>
      <c r="J40" s="6">
        <f t="shared" si="38"/>
        <v>17864</v>
      </c>
      <c r="K40" s="6">
        <f t="shared" si="38"/>
        <v>27342.333996598376</v>
      </c>
      <c r="L40" s="6">
        <f t="shared" si="38"/>
        <v>2036.7513863267377</v>
      </c>
    </row>
    <row r="41" spans="2:12" ht="12.75" customHeight="1" x14ac:dyDescent="0.2">
      <c r="B41" s="1">
        <f t="shared" si="35"/>
        <v>4</v>
      </c>
      <c r="C41" s="6">
        <f t="shared" si="36"/>
        <v>652043</v>
      </c>
      <c r="D41" s="6">
        <f t="shared" ref="D41:L41" si="39">D28-C28</f>
        <v>546406</v>
      </c>
      <c r="E41" s="6">
        <f t="shared" si="39"/>
        <v>244474</v>
      </c>
      <c r="F41" s="6">
        <f t="shared" si="39"/>
        <v>200896</v>
      </c>
      <c r="G41" s="6">
        <f t="shared" si="39"/>
        <v>106802</v>
      </c>
      <c r="H41" s="6">
        <f t="shared" si="39"/>
        <v>106753</v>
      </c>
      <c r="I41" s="6">
        <f t="shared" si="39"/>
        <v>63688</v>
      </c>
      <c r="J41" s="6">
        <f t="shared" si="39"/>
        <v>27395.402364242589</v>
      </c>
      <c r="K41" s="6">
        <f t="shared" si="39"/>
        <v>30937.93587113847</v>
      </c>
      <c r="L41" s="6">
        <f t="shared" si="39"/>
        <v>2304.5905219162814</v>
      </c>
    </row>
    <row r="42" spans="2:12" ht="12.75" customHeight="1" x14ac:dyDescent="0.2">
      <c r="B42" s="1">
        <f t="shared" si="35"/>
        <v>5</v>
      </c>
      <c r="C42" s="6">
        <f t="shared" si="36"/>
        <v>566082</v>
      </c>
      <c r="D42" s="6">
        <f t="shared" ref="D42:L42" si="40">D29-C29</f>
        <v>503970</v>
      </c>
      <c r="E42" s="6">
        <f t="shared" si="40"/>
        <v>217838</v>
      </c>
      <c r="F42" s="6">
        <f t="shared" si="40"/>
        <v>145181</v>
      </c>
      <c r="G42" s="6">
        <f t="shared" si="40"/>
        <v>165519</v>
      </c>
      <c r="H42" s="6">
        <f t="shared" si="40"/>
        <v>91313</v>
      </c>
      <c r="I42" s="6">
        <f t="shared" si="40"/>
        <v>46353.1279798334</v>
      </c>
      <c r="J42" s="6">
        <f t="shared" si="40"/>
        <v>24759.968826299766</v>
      </c>
      <c r="K42" s="6">
        <f t="shared" si="40"/>
        <v>27961.71114899544</v>
      </c>
      <c r="L42" s="6">
        <f t="shared" si="40"/>
        <v>2082.8892644597217</v>
      </c>
    </row>
    <row r="43" spans="2:12" ht="12.75" customHeight="1" x14ac:dyDescent="0.2">
      <c r="B43" s="1">
        <f t="shared" si="35"/>
        <v>6</v>
      </c>
      <c r="C43" s="6">
        <f t="shared" si="36"/>
        <v>606606</v>
      </c>
      <c r="D43" s="6">
        <f t="shared" ref="D43:L43" si="41">D30-C30</f>
        <v>562543</v>
      </c>
      <c r="E43" s="6">
        <f t="shared" si="41"/>
        <v>227374</v>
      </c>
      <c r="F43" s="6">
        <f t="shared" si="41"/>
        <v>153551</v>
      </c>
      <c r="G43" s="6">
        <f t="shared" si="41"/>
        <v>132743</v>
      </c>
      <c r="H43" s="6">
        <f t="shared" si="41"/>
        <v>68941.170669259736</v>
      </c>
      <c r="I43" s="6">
        <f t="shared" si="41"/>
        <v>48049.78195479326</v>
      </c>
      <c r="J43" s="6">
        <f t="shared" si="41"/>
        <v>25666.252854150254</v>
      </c>
      <c r="K43" s="6">
        <f t="shared" si="41"/>
        <v>28985.187890160829</v>
      </c>
      <c r="L43" s="6">
        <f t="shared" si="41"/>
        <v>2159.1288302445319</v>
      </c>
    </row>
    <row r="44" spans="2:12" ht="12.75" customHeight="1" x14ac:dyDescent="0.2">
      <c r="B44" s="1">
        <f t="shared" si="35"/>
        <v>7</v>
      </c>
      <c r="C44" s="6">
        <f t="shared" si="36"/>
        <v>536976</v>
      </c>
      <c r="D44" s="6">
        <f t="shared" ref="D44:L44" si="42">D31-C31</f>
        <v>472525</v>
      </c>
      <c r="E44" s="6">
        <f t="shared" si="42"/>
        <v>154205</v>
      </c>
      <c r="F44" s="6">
        <f t="shared" si="42"/>
        <v>150564</v>
      </c>
      <c r="G44" s="6">
        <f t="shared" si="42"/>
        <v>102975.33733720076</v>
      </c>
      <c r="H44" s="6">
        <f t="shared" si="42"/>
        <v>58061.305942105828</v>
      </c>
      <c r="I44" s="6">
        <f t="shared" si="42"/>
        <v>40466.865639876341</v>
      </c>
      <c r="J44" s="6">
        <f t="shared" si="42"/>
        <v>21615.765222518006</v>
      </c>
      <c r="K44" s="6">
        <f t="shared" si="42"/>
        <v>24410.92667186819</v>
      </c>
      <c r="L44" s="6">
        <f t="shared" si="42"/>
        <v>1818.3886111052707</v>
      </c>
    </row>
    <row r="45" spans="2:12" ht="12.75" customHeight="1" x14ac:dyDescent="0.2">
      <c r="B45" s="1">
        <f t="shared" si="35"/>
        <v>8</v>
      </c>
      <c r="C45" s="6">
        <f t="shared" si="36"/>
        <v>554833</v>
      </c>
      <c r="D45" s="6">
        <f t="shared" ref="D45:L45" si="43">D32-C32</f>
        <v>590880</v>
      </c>
      <c r="E45" s="6">
        <f t="shared" si="43"/>
        <v>300964</v>
      </c>
      <c r="F45" s="6">
        <f t="shared" si="43"/>
        <v>169385.80481058988</v>
      </c>
      <c r="G45" s="6">
        <f t="shared" si="43"/>
        <v>126621.32779677957</v>
      </c>
      <c r="H45" s="6">
        <f t="shared" si="43"/>
        <v>71393.790417315438</v>
      </c>
      <c r="I45" s="6">
        <f t="shared" si="43"/>
        <v>49759.179154870799</v>
      </c>
      <c r="J45" s="6">
        <f t="shared" si="43"/>
        <v>26579.343798176618</v>
      </c>
      <c r="K45" s="6">
        <f t="shared" si="43"/>
        <v>30016.351758287754</v>
      </c>
      <c r="L45" s="6">
        <f t="shared" si="43"/>
        <v>2235.941015999997</v>
      </c>
    </row>
    <row r="46" spans="2:12" ht="12.75" customHeight="1" x14ac:dyDescent="0.2">
      <c r="B46" s="1">
        <f t="shared" si="35"/>
        <v>9</v>
      </c>
      <c r="C46" s="6">
        <f t="shared" si="36"/>
        <v>537238</v>
      </c>
      <c r="D46" s="6">
        <f t="shared" ref="D46:L46" si="44">D33-C33</f>
        <v>701111</v>
      </c>
      <c r="E46" s="6">
        <f t="shared" si="44"/>
        <v>268220.74301782786</v>
      </c>
      <c r="F46" s="6">
        <f t="shared" si="44"/>
        <v>176398.41403738246</v>
      </c>
      <c r="G46" s="6">
        <f t="shared" si="44"/>
        <v>131863.47835720773</v>
      </c>
      <c r="H46" s="6">
        <f t="shared" si="44"/>
        <v>74349.508896653075</v>
      </c>
      <c r="I46" s="6">
        <f t="shared" si="44"/>
        <v>51819.220013957238</v>
      </c>
      <c r="J46" s="6">
        <f t="shared" si="44"/>
        <v>27679.734422819456</v>
      </c>
      <c r="K46" s="6">
        <f t="shared" si="44"/>
        <v>31259.035261372337</v>
      </c>
      <c r="L46" s="6">
        <f t="shared" si="44"/>
        <v>2328.5094612536486</v>
      </c>
    </row>
    <row r="47" spans="2:12" ht="12.75" customHeight="1" x14ac:dyDescent="0.2">
      <c r="B47" s="1">
        <f t="shared" si="35"/>
        <v>10</v>
      </c>
      <c r="C47" s="6">
        <f t="shared" si="36"/>
        <v>684944</v>
      </c>
      <c r="D47" s="6">
        <f t="shared" ref="D47:L47" si="45">D34-C34</f>
        <v>641559.63235390559</v>
      </c>
      <c r="E47" s="6">
        <f t="shared" si="45"/>
        <v>287314.63415064081</v>
      </c>
      <c r="F47" s="6">
        <f t="shared" si="45"/>
        <v>188955.7281203086</v>
      </c>
      <c r="G47" s="6">
        <f t="shared" si="45"/>
        <v>141250.47382899071</v>
      </c>
      <c r="H47" s="6">
        <f t="shared" si="45"/>
        <v>79642.244322997285</v>
      </c>
      <c r="I47" s="6">
        <f t="shared" si="45"/>
        <v>55508.086633299943</v>
      </c>
      <c r="J47" s="6">
        <f t="shared" si="45"/>
        <v>29650.177982508671</v>
      </c>
      <c r="K47" s="6">
        <f t="shared" si="45"/>
        <v>33484.279325205833</v>
      </c>
      <c r="L47" s="6">
        <f t="shared" si="45"/>
        <v>2494.2695946968161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workbookViewId="0">
      <selection activeCell="C5" sqref="C5"/>
    </sheetView>
  </sheetViews>
  <sheetFormatPr defaultColWidth="8.7109375" defaultRowHeight="12.75" customHeight="1" x14ac:dyDescent="0.2"/>
  <cols>
    <col min="2" max="2" width="9.28515625" customWidth="1"/>
    <col min="3" max="3" width="12.85546875" customWidth="1"/>
    <col min="5" max="5" width="11.5703125" bestFit="1" customWidth="1"/>
    <col min="6" max="6" width="11.85546875" bestFit="1" customWidth="1"/>
    <col min="9" max="9" width="11.85546875" bestFit="1" customWidth="1"/>
    <col min="10" max="16" width="12.5703125" customWidth="1"/>
    <col min="17" max="17" width="10.85546875" customWidth="1"/>
  </cols>
  <sheetData>
    <row r="1" spans="1:18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2">
      <c r="A2" s="1"/>
      <c r="B2" s="16" t="s">
        <v>2</v>
      </c>
      <c r="C2" s="16"/>
      <c r="D2" s="16" t="s">
        <v>4</v>
      </c>
      <c r="E2" s="16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2">
      <c r="A3" s="1"/>
      <c r="B3" s="1" t="s">
        <v>5</v>
      </c>
      <c r="C3" s="1" t="s">
        <v>6</v>
      </c>
      <c r="D3" s="1" t="s">
        <v>5</v>
      </c>
      <c r="E3" s="1" t="s">
        <v>6</v>
      </c>
      <c r="F3" s="1"/>
      <c r="G3" s="1" t="s">
        <v>7</v>
      </c>
      <c r="H3" s="1" t="s">
        <v>8</v>
      </c>
      <c r="I3" s="1"/>
      <c r="J3" s="1">
        <v>1</v>
      </c>
      <c r="K3" s="1">
        <f t="shared" ref="K3:R3" si="0">J3+1</f>
        <v>2</v>
      </c>
      <c r="L3" s="1">
        <f t="shared" si="0"/>
        <v>3</v>
      </c>
      <c r="M3" s="1">
        <f t="shared" si="0"/>
        <v>4</v>
      </c>
      <c r="N3" s="1">
        <f t="shared" si="0"/>
        <v>5</v>
      </c>
      <c r="O3" s="1">
        <f t="shared" si="0"/>
        <v>6</v>
      </c>
      <c r="P3" s="1">
        <f t="shared" si="0"/>
        <v>7</v>
      </c>
      <c r="Q3" s="1">
        <f t="shared" si="0"/>
        <v>8</v>
      </c>
      <c r="R3" s="1">
        <f t="shared" si="0"/>
        <v>9</v>
      </c>
    </row>
    <row r="4" spans="1:18" x14ac:dyDescent="0.2">
      <c r="A4" s="1">
        <v>0</v>
      </c>
      <c r="B4" s="1"/>
      <c r="C4" s="1"/>
      <c r="D4" s="3">
        <f ca="1">OFFSET('Claims Numbers'!$D$20,0,A4)</f>
        <v>0.87519700270992551</v>
      </c>
      <c r="E4" s="3">
        <f ca="1">OFFSET('Payment Amounts'!$D$20,0,A4)</f>
        <v>0.31935046338607415</v>
      </c>
      <c r="F4" s="1"/>
      <c r="G4" s="4">
        <f ca="1">E4/D4</f>
        <v>0.36488980469225779</v>
      </c>
      <c r="H4" s="4"/>
      <c r="I4" s="1"/>
      <c r="J4" s="1">
        <f t="shared" ref="J4:R4" ca="1" si="1">OFFSET($D$4,(J$3-$A4),0)</f>
        <v>0.11840655690723767</v>
      </c>
      <c r="K4" s="1">
        <f t="shared" ca="1" si="1"/>
        <v>3.7653488502680243E-3</v>
      </c>
      <c r="L4" s="1">
        <f t="shared" ca="1" si="1"/>
        <v>9.141151762768196E-4</v>
      </c>
      <c r="M4" s="1">
        <f t="shared" ca="1" si="1"/>
        <v>3.2872860367616497E-4</v>
      </c>
      <c r="N4" s="1">
        <f t="shared" ca="1" si="1"/>
        <v>2.8338024792640137E-4</v>
      </c>
      <c r="O4" s="1">
        <f t="shared" ca="1" si="1"/>
        <v>2.341282408578893E-4</v>
      </c>
      <c r="P4" s="1">
        <f t="shared" ca="1" si="1"/>
        <v>1.4407054949328035E-4</v>
      </c>
      <c r="Q4" s="1">
        <f t="shared" ca="1" si="1"/>
        <v>3.0620620557875178E-4</v>
      </c>
      <c r="R4" s="1">
        <f t="shared" ca="1" si="1"/>
        <v>4.2046250875948932E-4</v>
      </c>
    </row>
    <row r="5" spans="1:18" x14ac:dyDescent="0.2">
      <c r="A5" s="1">
        <f t="shared" ref="A5:A14" si="2">A4+1</f>
        <v>1</v>
      </c>
      <c r="B5" s="6">
        <f>'Claims Numbers'!N4</f>
        <v>7135</v>
      </c>
      <c r="C5" s="6">
        <f>'Payment Amounts'!N4</f>
        <v>1486754</v>
      </c>
      <c r="D5" s="3">
        <f ca="1">OFFSET('Claims Numbers'!$D$20,0,A5)</f>
        <v>0.11840655690723767</v>
      </c>
      <c r="E5" s="3">
        <f ca="1">OFFSET('Payment Amounts'!$D$20,0,A5)</f>
        <v>0.29912279818790893</v>
      </c>
      <c r="F5" s="1"/>
      <c r="G5" s="4">
        <f ca="1">($E5-SUMPRODUCT($G$4,J$4))/$D$4</f>
        <v>0.29241125366212584</v>
      </c>
      <c r="H5" s="4">
        <f t="shared" ref="H5:H14" si="3">C5/(B5*$C$19)</f>
        <v>1</v>
      </c>
      <c r="I5" s="1"/>
      <c r="J5" s="1"/>
      <c r="K5" s="1">
        <f t="shared" ref="K5:R5" ca="1" si="4">OFFSET($D$4,(K$3-$A5),0)</f>
        <v>0.11840655690723767</v>
      </c>
      <c r="L5" s="1">
        <f t="shared" ca="1" si="4"/>
        <v>3.7653488502680243E-3</v>
      </c>
      <c r="M5" s="1">
        <f t="shared" ca="1" si="4"/>
        <v>9.141151762768196E-4</v>
      </c>
      <c r="N5" s="1">
        <f t="shared" ca="1" si="4"/>
        <v>3.2872860367616497E-4</v>
      </c>
      <c r="O5" s="1">
        <f t="shared" ca="1" si="4"/>
        <v>2.8338024792640137E-4</v>
      </c>
      <c r="P5" s="1">
        <f t="shared" ca="1" si="4"/>
        <v>2.341282408578893E-4</v>
      </c>
      <c r="Q5" s="1">
        <f t="shared" ca="1" si="4"/>
        <v>1.4407054949328035E-4</v>
      </c>
      <c r="R5" s="1">
        <f t="shared" ca="1" si="4"/>
        <v>3.0620620557875178E-4</v>
      </c>
    </row>
    <row r="6" spans="1:18" x14ac:dyDescent="0.2">
      <c r="A6" s="1">
        <f t="shared" si="2"/>
        <v>2</v>
      </c>
      <c r="B6" s="6">
        <f>'Claims Numbers'!N5</f>
        <v>9193.8656758272573</v>
      </c>
      <c r="C6" s="6">
        <f>'Payment Amounts'!N5</f>
        <v>1448714.762795239</v>
      </c>
      <c r="D6" s="3">
        <f ca="1">OFFSET('Claims Numbers'!$D$20,0,A6)</f>
        <v>3.7653488502680243E-3</v>
      </c>
      <c r="E6" s="3">
        <f ca="1">OFFSET('Payment Amounts'!$D$20,0,A6)</f>
        <v>0.1339584864654737</v>
      </c>
      <c r="F6" s="1"/>
      <c r="G6" s="4">
        <f ca="1">($E6-SUMPRODUCT($G$4:$G$5,K$4:K$5))/$D$4</f>
        <v>0.11193038711114979</v>
      </c>
      <c r="H6" s="4">
        <f t="shared" si="3"/>
        <v>0.75620508471598713</v>
      </c>
      <c r="I6" s="1"/>
      <c r="J6" s="1"/>
      <c r="K6" s="1"/>
      <c r="L6" s="1">
        <f t="shared" ref="L6:R6" ca="1" si="5">OFFSET($D$4,(L$3-$A6),0)</f>
        <v>0.11840655690723767</v>
      </c>
      <c r="M6" s="1">
        <f t="shared" ca="1" si="5"/>
        <v>3.7653488502680243E-3</v>
      </c>
      <c r="N6" s="1">
        <f t="shared" ca="1" si="5"/>
        <v>9.141151762768196E-4</v>
      </c>
      <c r="O6" s="1">
        <f t="shared" ca="1" si="5"/>
        <v>3.2872860367616497E-4</v>
      </c>
      <c r="P6" s="1">
        <f t="shared" ca="1" si="5"/>
        <v>2.8338024792640137E-4</v>
      </c>
      <c r="Q6" s="1">
        <f t="shared" ca="1" si="5"/>
        <v>2.341282408578893E-4</v>
      </c>
      <c r="R6" s="1">
        <f t="shared" ca="1" si="5"/>
        <v>1.4407054949328035E-4</v>
      </c>
    </row>
    <row r="7" spans="1:18" x14ac:dyDescent="0.2">
      <c r="A7" s="1">
        <f t="shared" si="2"/>
        <v>3</v>
      </c>
      <c r="B7" s="6">
        <f>'Claims Numbers'!N6</f>
        <v>11435.309681784522</v>
      </c>
      <c r="C7" s="6">
        <f>'Payment Amounts'!N6</f>
        <v>1751387.0853829251</v>
      </c>
      <c r="D7" s="3">
        <f ca="1">OFFSET('Claims Numbers'!$D$20,0,A7)</f>
        <v>9.141151762768196E-4</v>
      </c>
      <c r="E7" s="3">
        <f ca="1">OFFSET('Payment Amounts'!$D$20,0,A7)</f>
        <v>8.8099318097061396E-2</v>
      </c>
      <c r="F7" s="1"/>
      <c r="G7" s="4">
        <f ca="1">($E7-SUMPRODUCT($G$4:$G$6,L$4:L$6))/$D$4</f>
        <v>8.3879908675084117E-2</v>
      </c>
      <c r="H7" s="4">
        <f t="shared" si="3"/>
        <v>0.73500293694174268</v>
      </c>
      <c r="I7" s="1"/>
      <c r="J7" s="1"/>
      <c r="K7" s="1"/>
      <c r="L7" s="1"/>
      <c r="M7" s="1">
        <f t="shared" ref="M7:R7" ca="1" si="6">OFFSET($D$4,(M$3-$A7),0)</f>
        <v>0.11840655690723767</v>
      </c>
      <c r="N7" s="1">
        <f t="shared" ca="1" si="6"/>
        <v>3.7653488502680243E-3</v>
      </c>
      <c r="O7" s="1">
        <f t="shared" ca="1" si="6"/>
        <v>9.141151762768196E-4</v>
      </c>
      <c r="P7" s="1">
        <f t="shared" ca="1" si="6"/>
        <v>3.2872860367616497E-4</v>
      </c>
      <c r="Q7" s="1">
        <f t="shared" ca="1" si="6"/>
        <v>2.8338024792640137E-4</v>
      </c>
      <c r="R7" s="1">
        <f t="shared" ca="1" si="6"/>
        <v>2.341282408578893E-4</v>
      </c>
    </row>
    <row r="8" spans="1:18" x14ac:dyDescent="0.2">
      <c r="A8" s="1">
        <f t="shared" si="2"/>
        <v>4</v>
      </c>
      <c r="B8" s="6">
        <f>'Claims Numbers'!N7</f>
        <v>10676.296270354896</v>
      </c>
      <c r="C8" s="6">
        <f>'Payment Amounts'!N7</f>
        <v>1981699.9287572973</v>
      </c>
      <c r="D8" s="3">
        <f ca="1">OFFSET('Claims Numbers'!$D$20,0,A8)</f>
        <v>3.2872860367616497E-4</v>
      </c>
      <c r="E8" s="3">
        <f ca="1">OFFSET('Payment Amounts'!$D$20,0,A8)</f>
        <v>6.5857069002415614E-2</v>
      </c>
      <c r="F8" s="1"/>
      <c r="G8" s="4">
        <f ca="1">($E8-SUMPRODUCT($G$4:$G$7,M$4:M$7))/$D$4</f>
        <v>6.2976031015585243E-2</v>
      </c>
      <c r="H8" s="4">
        <f t="shared" si="3"/>
        <v>0.8907834477665395</v>
      </c>
      <c r="I8" s="1"/>
      <c r="J8" s="1"/>
      <c r="K8" s="1"/>
      <c r="L8" s="1"/>
      <c r="M8" s="1"/>
      <c r="N8" s="1">
        <f ca="1">OFFSET($D$4,(N$3-$A8),0)</f>
        <v>0.11840655690723767</v>
      </c>
      <c r="O8" s="1">
        <f ca="1">OFFSET($D$4,(O$3-$A8),0)</f>
        <v>3.7653488502680243E-3</v>
      </c>
      <c r="P8" s="1">
        <f ca="1">OFFSET($D$4,(P$3-$A8),0)</f>
        <v>9.141151762768196E-4</v>
      </c>
      <c r="Q8" s="1">
        <f ca="1">OFFSET($D$4,(Q$3-$A8),0)</f>
        <v>3.2872860367616497E-4</v>
      </c>
      <c r="R8" s="1">
        <f ca="1">OFFSET($D$4,(R$3-$A8),0)</f>
        <v>2.8338024792640137E-4</v>
      </c>
    </row>
    <row r="9" spans="1:18" x14ac:dyDescent="0.2">
      <c r="A9" s="1">
        <f t="shared" si="2"/>
        <v>5</v>
      </c>
      <c r="B9" s="6">
        <f>'Claims Numbers'!N8</f>
        <v>10963.112787068678</v>
      </c>
      <c r="C9" s="6">
        <f>'Payment Amounts'!N8</f>
        <v>1791060.6972195881</v>
      </c>
      <c r="D9" s="3">
        <f ca="1">OFFSET('Claims Numbers'!$D$20,0,A9)</f>
        <v>2.8338024792640137E-4</v>
      </c>
      <c r="E9" s="3">
        <f ca="1">OFFSET('Payment Amounts'!$D$20,0,A9)</f>
        <v>3.7132652639713992E-2</v>
      </c>
      <c r="F9" s="1"/>
      <c r="G9" s="4">
        <f ca="1">($E9-SUMPRODUCT($G$4:$G$8,N$4:N$8))/$D$4</f>
        <v>3.3201892442307576E-2</v>
      </c>
      <c r="H9" s="4">
        <f t="shared" si="3"/>
        <v>0.78402747775723824</v>
      </c>
      <c r="I9" s="1"/>
      <c r="J9" s="1"/>
      <c r="K9" s="1"/>
      <c r="L9" s="1"/>
      <c r="M9" s="1"/>
      <c r="N9" s="1"/>
      <c r="O9" s="1">
        <f ca="1">OFFSET($D$4,(O$3-$A9),0)</f>
        <v>0.11840655690723767</v>
      </c>
      <c r="P9" s="1">
        <f ca="1">OFFSET($D$4,(P$3-$A9),0)</f>
        <v>3.7653488502680243E-3</v>
      </c>
      <c r="Q9" s="1">
        <f ca="1">OFFSET($D$4,(Q$3-$A9),0)</f>
        <v>9.141151762768196E-4</v>
      </c>
      <c r="R9" s="1">
        <f ca="1">OFFSET($D$4,(R$3-$A9),0)</f>
        <v>3.2872860367616497E-4</v>
      </c>
    </row>
    <row r="10" spans="1:18" x14ac:dyDescent="0.2">
      <c r="A10" s="1">
        <f t="shared" si="2"/>
        <v>6</v>
      </c>
      <c r="B10" s="6">
        <f>'Claims Numbers'!N9</f>
        <v>11436.877219096354</v>
      </c>
      <c r="C10" s="6">
        <f>'Payment Amounts'!N9</f>
        <v>1856618.5221986086</v>
      </c>
      <c r="D10" s="3">
        <f ca="1">OFFSET('Claims Numbers'!$D$20,0,A10)</f>
        <v>2.341282408578893E-4</v>
      </c>
      <c r="E10" s="3">
        <f ca="1">OFFSET('Payment Amounts'!$D$20,0,A10)</f>
        <v>2.5880266398448204E-2</v>
      </c>
      <c r="F10" s="1"/>
      <c r="G10" s="4">
        <f ca="1">($E10-SUMPRODUCT($G$4:$G$9,O$4:O$9))/$D$4</f>
        <v>2.4485975889095339E-2</v>
      </c>
      <c r="H10" s="4">
        <f t="shared" si="3"/>
        <v>0.77905852069281878</v>
      </c>
      <c r="I10" s="1"/>
      <c r="J10" s="1"/>
      <c r="K10" s="1"/>
      <c r="L10" s="1"/>
      <c r="M10" s="1"/>
      <c r="N10" s="1"/>
      <c r="O10" s="1"/>
      <c r="P10" s="1">
        <f ca="1">OFFSET($D$4,(P$3-$A10),0)</f>
        <v>0.11840655690723767</v>
      </c>
      <c r="Q10" s="1">
        <f ca="1">OFFSET($D$4,(Q$3-$A10),0)</f>
        <v>3.7653488502680243E-3</v>
      </c>
      <c r="R10" s="1">
        <f ca="1">OFFSET($D$4,(R$3-$A10),0)</f>
        <v>9.141151762768196E-4</v>
      </c>
    </row>
    <row r="11" spans="1:18" x14ac:dyDescent="0.2">
      <c r="A11" s="1">
        <f t="shared" si="2"/>
        <v>7</v>
      </c>
      <c r="B11" s="6">
        <f>'Claims Numbers'!N10</f>
        <v>11360.505719716271</v>
      </c>
      <c r="C11" s="6">
        <f>'Payment Amounts'!N10</f>
        <v>1563618.5894246739</v>
      </c>
      <c r="D11" s="3">
        <f ca="1">OFFSET('Claims Numbers'!$D$20,0,A11)</f>
        <v>1.4407054949328035E-4</v>
      </c>
      <c r="E11" s="3">
        <f ca="1">OFFSET('Payment Amounts'!$D$20,0,A11)</f>
        <v>1.3824193040881672E-2</v>
      </c>
      <c r="F11" s="1"/>
      <c r="G11" s="4">
        <f ca="1">($E11-SUMPRODUCT($G$4:$G$10,P$4:P$10))/$D$4</f>
        <v>1.2068122564645874E-2</v>
      </c>
      <c r="H11" s="4">
        <f t="shared" si="3"/>
        <v>0.66052311774649619</v>
      </c>
      <c r="I11" s="1"/>
      <c r="J11" s="1"/>
      <c r="K11" s="1"/>
      <c r="L11" s="1"/>
      <c r="M11" s="1"/>
      <c r="N11" s="1"/>
      <c r="O11" s="1"/>
      <c r="P11" s="1"/>
      <c r="Q11" s="1">
        <f ca="1">OFFSET($D$4,(Q$3-$A11),0)</f>
        <v>0.11840655690723767</v>
      </c>
      <c r="R11" s="1">
        <f ca="1">OFFSET($D$4,(R$3-$A11),0)</f>
        <v>3.7653488502680243E-3</v>
      </c>
    </row>
    <row r="12" spans="1:18" x14ac:dyDescent="0.2">
      <c r="A12" s="1">
        <f t="shared" si="2"/>
        <v>8</v>
      </c>
      <c r="B12" s="6">
        <f>'Claims Numbers'!N11</f>
        <v>12518.938473013093</v>
      </c>
      <c r="C12" s="6">
        <f>'Payment Amounts'!N11</f>
        <v>1922668.7387520198</v>
      </c>
      <c r="D12" s="3">
        <f ca="1">OFFSET('Claims Numbers'!$D$20,0,A12)</f>
        <v>3.0620620557875178E-4</v>
      </c>
      <c r="E12" s="3">
        <f ca="1">OFFSET('Payment Amounts'!$D$20,0,A12)</f>
        <v>1.5611816613698704E-2</v>
      </c>
      <c r="F12" s="1"/>
      <c r="G12" s="4">
        <f ca="1">($E12-SUMPRODUCT($G$4:$G$11,Q$4:Q$11))/$D$4</f>
        <v>1.5808767358077264E-2</v>
      </c>
      <c r="H12" s="4">
        <f t="shared" si="3"/>
        <v>0.73704129610705449</v>
      </c>
      <c r="I12" s="1"/>
      <c r="J12" s="1"/>
      <c r="K12" s="1"/>
      <c r="L12" s="1"/>
      <c r="M12" s="1"/>
      <c r="N12" s="1"/>
      <c r="O12" s="1"/>
      <c r="P12" s="1"/>
      <c r="Q12" s="1"/>
      <c r="R12" s="1">
        <f ca="1">OFFSET($D$4,(R$3-$A12),0)</f>
        <v>0.11840655690723767</v>
      </c>
    </row>
    <row r="13" spans="1:18" x14ac:dyDescent="0.2">
      <c r="A13" s="1">
        <f t="shared" si="2"/>
        <v>9</v>
      </c>
      <c r="B13" s="6">
        <f>'Claims Numbers'!N12</f>
        <v>13745.924989703586</v>
      </c>
      <c r="C13" s="6">
        <f>'Payment Amounts'!N12</f>
        <v>2002267.6434684738</v>
      </c>
      <c r="D13" s="3">
        <f ca="1">OFFSET('Claims Numbers'!$D$20,0,A13)</f>
        <v>4.2046250875948932E-4</v>
      </c>
      <c r="E13" s="3">
        <f ca="1">OFFSET('Payment Amounts'!$D$20,0,A13)</f>
        <v>1.1629361683236361E-3</v>
      </c>
      <c r="F13" s="1"/>
      <c r="G13" s="4">
        <f ca="1">($E13-SUMPRODUCT($G$4:$G$12,R$4:R$12))/$D$4</f>
        <v>-1.2388467507802974E-3</v>
      </c>
      <c r="H13" s="4">
        <f t="shared" si="3"/>
        <v>0.69904160001749982</v>
      </c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2">
      <c r="A14" s="1">
        <f t="shared" si="2"/>
        <v>10</v>
      </c>
      <c r="B14" s="6">
        <f>'Claims Numbers'!N13</f>
        <v>12556.030203456014</v>
      </c>
      <c r="C14" s="6">
        <f>'Payment Amounts'!N13</f>
        <v>2144803.5263125543</v>
      </c>
      <c r="D14" s="3">
        <f ca="1">OFFSET('Claims Numbers'!$D$20,0,A14)</f>
        <v>0</v>
      </c>
      <c r="E14" s="3">
        <f ca="1">OFFSET('Payment Amounts'!$D$20,0,A14)</f>
        <v>0</v>
      </c>
      <c r="F14" s="1"/>
      <c r="G14" s="4"/>
      <c r="H14" s="4">
        <f t="shared" si="3"/>
        <v>0.81976623263424664</v>
      </c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x14ac:dyDescent="0.2">
      <c r="A16" s="1"/>
      <c r="B16" s="1"/>
      <c r="C16" s="1"/>
      <c r="D16" s="3">
        <f ca="1">SUM(D4:D14)</f>
        <v>1</v>
      </c>
      <c r="E16" s="3">
        <f ca="1">SUM(E4:E14)</f>
        <v>1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x14ac:dyDescent="0.2">
      <c r="A17" s="1"/>
      <c r="B17" s="1"/>
      <c r="C17" s="1"/>
      <c r="D17" s="1" t="b">
        <f ca="1">D16=1</f>
        <v>1</v>
      </c>
      <c r="E17" s="1" t="b">
        <f ca="1">E16=1</f>
        <v>1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x14ac:dyDescent="0.2">
      <c r="A19" s="1"/>
      <c r="B19" s="1" t="s">
        <v>9</v>
      </c>
      <c r="C19" s="4">
        <f>C20</f>
        <v>208.37477224947443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2">
      <c r="A20" s="1"/>
      <c r="B20" s="1"/>
      <c r="C20" s="4">
        <f>C5/B5</f>
        <v>208.37477224947443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2">
      <c r="A21" s="1"/>
      <c r="B21" s="1"/>
      <c r="C21" s="4">
        <f>SUM(C5:C14)/SUM(B5:B14)</f>
        <v>161.67620799541913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3" spans="1:18" ht="12.75" customHeight="1" x14ac:dyDescent="0.2">
      <c r="F23" s="12">
        <f>C19*H14*'Claims Numbers'!C13</f>
        <v>1877125.6176304263</v>
      </c>
      <c r="I23">
        <f>C19*H14</f>
        <v>170.81860202297082</v>
      </c>
    </row>
    <row r="24" spans="1:18" ht="12.75" customHeight="1" x14ac:dyDescent="0.2">
      <c r="H24" t="s">
        <v>17</v>
      </c>
      <c r="I24">
        <v>1</v>
      </c>
      <c r="J24">
        <f>I24+1</f>
        <v>2</v>
      </c>
      <c r="K24">
        <f t="shared" ref="K24:Q24" si="7">J24+1</f>
        <v>3</v>
      </c>
      <c r="L24">
        <f t="shared" si="7"/>
        <v>4</v>
      </c>
      <c r="M24">
        <f t="shared" si="7"/>
        <v>5</v>
      </c>
      <c r="N24">
        <f t="shared" si="7"/>
        <v>6</v>
      </c>
      <c r="O24">
        <f t="shared" si="7"/>
        <v>7</v>
      </c>
      <c r="P24">
        <f t="shared" si="7"/>
        <v>8</v>
      </c>
      <c r="Q24">
        <f t="shared" si="7"/>
        <v>9</v>
      </c>
    </row>
    <row r="25" spans="1:18" ht="12.75" customHeight="1" x14ac:dyDescent="0.2">
      <c r="E25">
        <v>1</v>
      </c>
      <c r="F25" s="12">
        <f ca="1">$F$23*OFFSET($G$4,$E25,0)</f>
        <v>548892.65513260523</v>
      </c>
      <c r="H25">
        <v>0</v>
      </c>
      <c r="I25" s="11">
        <f ca="1">OFFSET($G$4,$H25,0)*OFFSET('Claims Numbers'!$C$47,0,I$24-$H25)</f>
        <v>542.48762209656149</v>
      </c>
      <c r="J25" s="11">
        <f ca="1">OFFSET($G$4,$H25,0)*OFFSET('Claims Numbers'!$C$47,0,J$24-$H25)</f>
        <v>17.251199574582547</v>
      </c>
      <c r="K25" s="11">
        <f ca="1">OFFSET($G$4,$H25,0)*OFFSET('Claims Numbers'!$C$47,0,K$24-$H25)</f>
        <v>4.1880802993814541</v>
      </c>
      <c r="L25" s="11">
        <f ca="1">OFFSET($G$4,$H25,0)*OFFSET('Claims Numbers'!$C$47,0,L$24-$H25)</f>
        <v>1.5060922568934623</v>
      </c>
      <c r="M25" s="11">
        <f ca="1">OFFSET($G$4,$H25,0)*OFFSET('Claims Numbers'!$C$47,0,M$24-$H25)</f>
        <v>1.2983257081545179</v>
      </c>
      <c r="N25" s="11">
        <f ca="1">OFFSET($G$4,$H25,0)*OFFSET('Claims Numbers'!$C$47,0,N$24-$H25)</f>
        <v>1.0726743177588651</v>
      </c>
      <c r="O25" s="11">
        <f ca="1">OFFSET($G$4,$H25,0)*OFFSET('Claims Numbers'!$C$47,0,O$24-$H25)</f>
        <v>0.66006893410458822</v>
      </c>
      <c r="P25" s="11">
        <f ca="1">OFFSET($G$4,$H25,0)*OFFSET('Claims Numbers'!$C$47,0,P$24-$H25)</f>
        <v>1.4029043718057321</v>
      </c>
      <c r="Q25" s="11">
        <f ca="1">OFFSET($G$4,$H25,0)*OFFSET('Claims Numbers'!$C$47,0,Q$24-$H25)</f>
        <v>1.926377326691336</v>
      </c>
    </row>
    <row r="26" spans="1:18" ht="12.75" customHeight="1" x14ac:dyDescent="0.2">
      <c r="E26">
        <f>E25+1</f>
        <v>2</v>
      </c>
      <c r="F26" s="12">
        <f t="shared" ref="F26:F33" ca="1" si="8">$F$23*OFFSET($G$4,$E26,0)</f>
        <v>210107.39703762977</v>
      </c>
      <c r="H26">
        <f>H25+1</f>
        <v>1</v>
      </c>
      <c r="I26" s="11"/>
      <c r="J26" s="11">
        <f ca="1">OFFSET($G$4,$H26,0)*OFFSET('Claims Numbers'!$C$47,0,J$24-$H26)</f>
        <v>434.73257853073392</v>
      </c>
      <c r="K26" s="11">
        <f ca="1">OFFSET($G$4,$H26,0)*OFFSET('Claims Numbers'!$C$47,0,K$24-$H26)</f>
        <v>13.824570678354849</v>
      </c>
      <c r="L26" s="11">
        <f ca="1">OFFSET($G$4,$H26,0)*OFFSET('Claims Numbers'!$C$47,0,L$24-$H26)</f>
        <v>3.3561962955161913</v>
      </c>
      <c r="M26" s="11">
        <f ca="1">OFFSET($G$4,$H26,0)*OFFSET('Claims Numbers'!$C$47,0,M$24-$H26)</f>
        <v>1.2069351330341023</v>
      </c>
      <c r="N26" s="11">
        <f ca="1">OFFSET($G$4,$H26,0)*OFFSET('Claims Numbers'!$C$47,0,N$24-$H26)</f>
        <v>1.040437532376155</v>
      </c>
      <c r="O26" s="11">
        <f ca="1">OFFSET($G$4,$H26,0)*OFFSET('Claims Numbers'!$C$47,0,O$24-$H26)</f>
        <v>0.8596075801338785</v>
      </c>
      <c r="P26" s="11">
        <f ca="1">OFFSET($G$4,$H26,0)*OFFSET('Claims Numbers'!$C$47,0,P$24-$H26)</f>
        <v>0.52895855692029725</v>
      </c>
      <c r="Q26" s="11">
        <f ca="1">OFFSET($G$4,$H26,0)*OFFSET('Claims Numbers'!$C$47,0,Q$24-$H26)</f>
        <v>1.1242435958816894</v>
      </c>
    </row>
    <row r="27" spans="1:18" ht="12.75" customHeight="1" x14ac:dyDescent="0.2">
      <c r="E27">
        <f t="shared" ref="E27:E33" si="9">E26+1</f>
        <v>3</v>
      </c>
      <c r="F27" s="12">
        <f t="shared" ca="1" si="8"/>
        <v>157453.12537850102</v>
      </c>
      <c r="H27">
        <f t="shared" ref="H27:H33" si="10">H26+1</f>
        <v>2</v>
      </c>
      <c r="I27" s="11"/>
      <c r="J27" s="11"/>
      <c r="K27" s="11">
        <f ca="1">OFFSET($G$4,$H27,0)*OFFSET('Claims Numbers'!$C$47,0,K$24-$H27)</f>
        <v>166.40873152234622</v>
      </c>
      <c r="L27" s="11">
        <f ca="1">OFFSET($G$4,$H27,0)*OFFSET('Claims Numbers'!$C$47,0,L$24-$H27)</f>
        <v>5.2918262491418346</v>
      </c>
      <c r="M27" s="11">
        <f ca="1">OFFSET($G$4,$H27,0)*OFFSET('Claims Numbers'!$C$47,0,M$24-$H27)</f>
        <v>1.2846986765160573</v>
      </c>
      <c r="N27" s="11">
        <f ca="1">OFFSET($G$4,$H27,0)*OFFSET('Claims Numbers'!$C$47,0,N$24-$H27)</f>
        <v>0.46199561393984695</v>
      </c>
      <c r="O27" s="11">
        <f ca="1">OFFSET($G$4,$H27,0)*OFFSET('Claims Numbers'!$C$47,0,O$24-$H27)</f>
        <v>0.39826297485251799</v>
      </c>
      <c r="P27" s="11">
        <f ca="1">OFFSET($G$4,$H27,0)*OFFSET('Claims Numbers'!$C$47,0,P$24-$H27)</f>
        <v>0.32904413904411234</v>
      </c>
      <c r="Q27" s="11">
        <f ca="1">OFFSET($G$4,$H27,0)*OFFSET('Claims Numbers'!$C$47,0,Q$24-$H27)</f>
        <v>0.20247694061137522</v>
      </c>
    </row>
    <row r="28" spans="1:18" ht="12.75" customHeight="1" x14ac:dyDescent="0.2">
      <c r="E28">
        <f t="shared" si="9"/>
        <v>4</v>
      </c>
      <c r="F28" s="12">
        <f t="shared" ca="1" si="8"/>
        <v>118213.92111604333</v>
      </c>
      <c r="H28">
        <f t="shared" si="10"/>
        <v>3</v>
      </c>
      <c r="I28" s="11"/>
      <c r="J28" s="11"/>
      <c r="K28" s="11"/>
      <c r="L28" s="11">
        <f ca="1">OFFSET($G$4,$H28,0)*OFFSET('Claims Numbers'!$C$47,0,L$24-$H28)</f>
        <v>124.70562787359957</v>
      </c>
      <c r="M28" s="11">
        <f ca="1">OFFSET($G$4,$H28,0)*OFFSET('Claims Numbers'!$C$47,0,M$24-$H28)</f>
        <v>3.965660389092085</v>
      </c>
      <c r="N28" s="11">
        <f ca="1">OFFSET($G$4,$H28,0)*OFFSET('Claims Numbers'!$C$47,0,N$24-$H28)</f>
        <v>0.96274488494495625</v>
      </c>
      <c r="O28" s="11">
        <f ca="1">OFFSET($G$4,$H28,0)*OFFSET('Claims Numbers'!$C$47,0,O$24-$H28)</f>
        <v>0.34621652712664958</v>
      </c>
      <c r="P28" s="11">
        <f ca="1">OFFSET($G$4,$H28,0)*OFFSET('Claims Numbers'!$C$47,0,P$24-$H28)</f>
        <v>0.29845569930999383</v>
      </c>
      <c r="Q28" s="11">
        <f ca="1">OFFSET($G$4,$H28,0)*OFFSET('Claims Numbers'!$C$47,0,Q$24-$H28)</f>
        <v>0.24658355112882896</v>
      </c>
    </row>
    <row r="29" spans="1:18" ht="12.75" customHeight="1" x14ac:dyDescent="0.2">
      <c r="E29">
        <f t="shared" si="9"/>
        <v>5</v>
      </c>
      <c r="F29" s="12">
        <f t="shared" ca="1" si="8"/>
        <v>62324.122857265589</v>
      </c>
      <c r="H29">
        <f t="shared" si="10"/>
        <v>4</v>
      </c>
      <c r="I29" s="11"/>
      <c r="J29" s="11"/>
      <c r="K29" s="11"/>
      <c r="L29" s="11"/>
      <c r="M29" s="11">
        <f ca="1">OFFSET($G$4,$H29,0)*OFFSET('Claims Numbers'!$C$47,0,M$24-$H29)</f>
        <v>93.627492123374822</v>
      </c>
      <c r="N29" s="11">
        <f ca="1">OFFSET($G$4,$H29,0)*OFFSET('Claims Numbers'!$C$47,0,N$24-$H29)</f>
        <v>2.9773703334386772</v>
      </c>
      <c r="O29" s="11">
        <f ca="1">OFFSET($G$4,$H29,0)*OFFSET('Claims Numbers'!$C$47,0,O$24-$H29)</f>
        <v>0.72281733125443004</v>
      </c>
      <c r="P29" s="11">
        <f ca="1">OFFSET($G$4,$H29,0)*OFFSET('Claims Numbers'!$C$47,0,P$24-$H29)</f>
        <v>0.2599352228063716</v>
      </c>
      <c r="Q29" s="11">
        <f ca="1">OFFSET($G$4,$H29,0)*OFFSET('Claims Numbers'!$C$47,0,Q$24-$H29)</f>
        <v>0.2240769651923504</v>
      </c>
    </row>
    <row r="30" spans="1:18" ht="12.75" customHeight="1" x14ac:dyDescent="0.2">
      <c r="E30">
        <f t="shared" si="9"/>
        <v>6</v>
      </c>
      <c r="F30" s="12">
        <f t="shared" ca="1" si="8"/>
        <v>45963.252614101817</v>
      </c>
      <c r="H30">
        <f t="shared" si="10"/>
        <v>5</v>
      </c>
      <c r="I30" s="11"/>
      <c r="J30" s="11"/>
      <c r="K30" s="11"/>
      <c r="L30" s="11"/>
      <c r="M30" s="11"/>
      <c r="N30" s="11">
        <f ca="1">OFFSET($G$4,$H30,0)*OFFSET('Claims Numbers'!$C$47,0,N$24-$H30)</f>
        <v>49.361794844676304</v>
      </c>
      <c r="O30" s="11">
        <f ca="1">OFFSET($G$4,$H30,0)*OFFSET('Claims Numbers'!$C$47,0,O$24-$H30)</f>
        <v>1.5697135557381194</v>
      </c>
      <c r="P30" s="11">
        <f ca="1">OFFSET($G$4,$H30,0)*OFFSET('Claims Numbers'!$C$47,0,P$24-$H30)</f>
        <v>0.38107995852908177</v>
      </c>
      <c r="Q30" s="11">
        <f ca="1">OFFSET($G$4,$H30,0)*OFFSET('Claims Numbers'!$C$47,0,Q$24-$H30)</f>
        <v>0.13704168348507986</v>
      </c>
    </row>
    <row r="31" spans="1:18" ht="12.75" customHeight="1" x14ac:dyDescent="0.2">
      <c r="E31">
        <f t="shared" si="9"/>
        <v>7</v>
      </c>
      <c r="F31" s="12">
        <f t="shared" ca="1" si="8"/>
        <v>22653.382022800572</v>
      </c>
      <c r="H31">
        <f t="shared" si="10"/>
        <v>6</v>
      </c>
      <c r="I31" s="11"/>
      <c r="J31" s="11"/>
      <c r="K31" s="11"/>
      <c r="L31" s="11"/>
      <c r="M31" s="11"/>
      <c r="N31" s="11"/>
      <c r="O31" s="11">
        <f ca="1">OFFSET($G$4,$H31,0)*OFFSET('Claims Numbers'!$C$47,0,O$24-$H31)</f>
        <v>36.403699593612991</v>
      </c>
      <c r="P31" s="11">
        <f ca="1">OFFSET($G$4,$H31,0)*OFFSET('Claims Numbers'!$C$47,0,P$24-$H31)</f>
        <v>1.1576439007317727</v>
      </c>
      <c r="Q31" s="11">
        <f ca="1">OFFSET($G$4,$H31,0)*OFFSET('Claims Numbers'!$C$47,0,Q$24-$H31)</f>
        <v>0.28104165124245617</v>
      </c>
    </row>
    <row r="32" spans="1:18" ht="12.75" customHeight="1" x14ac:dyDescent="0.2">
      <c r="E32">
        <f t="shared" si="9"/>
        <v>8</v>
      </c>
      <c r="F32" s="12">
        <f t="shared" ca="1" si="8"/>
        <v>29675.042191006505</v>
      </c>
      <c r="H32">
        <f t="shared" si="10"/>
        <v>7</v>
      </c>
      <c r="I32" s="11"/>
      <c r="J32" s="11"/>
      <c r="K32" s="11"/>
      <c r="L32" s="11"/>
      <c r="M32" s="11"/>
      <c r="N32" s="11"/>
      <c r="O32" s="11"/>
      <c r="P32" s="11">
        <f ca="1">OFFSET($G$4,$H32,0)*OFFSET('Claims Numbers'!$C$47,0,P$24-$H32)</f>
        <v>17.941874585358914</v>
      </c>
      <c r="Q32" s="11">
        <f ca="1">OFFSET($G$4,$H32,0)*OFFSET('Claims Numbers'!$C$47,0,Q$24-$H32)</f>
        <v>0.57055469398168768</v>
      </c>
    </row>
    <row r="33" spans="3:17" ht="12.75" customHeight="1" x14ac:dyDescent="0.2">
      <c r="E33">
        <f t="shared" si="9"/>
        <v>9</v>
      </c>
      <c r="F33" s="12">
        <f t="shared" ca="1" si="8"/>
        <v>-2325.4709722079124</v>
      </c>
      <c r="H33">
        <f t="shared" si="10"/>
        <v>8</v>
      </c>
      <c r="I33" s="11"/>
      <c r="J33" s="11"/>
      <c r="K33" s="11"/>
      <c r="L33" s="11"/>
      <c r="M33" s="11"/>
      <c r="N33" s="11"/>
      <c r="O33" s="11"/>
      <c r="P33" s="11"/>
      <c r="Q33" s="11">
        <f ca="1">OFFSET($G$4,$H33,0)*OFFSET('Claims Numbers'!$C$47,0,Q$24-$H33)</f>
        <v>23.503152190272864</v>
      </c>
    </row>
    <row r="34" spans="3:17" ht="12.75" customHeight="1" x14ac:dyDescent="0.2">
      <c r="F34" s="12"/>
      <c r="I34" s="11"/>
      <c r="J34" s="11"/>
      <c r="K34" s="11"/>
      <c r="L34" s="11"/>
      <c r="M34" s="11"/>
      <c r="N34" s="11"/>
      <c r="O34" s="11"/>
      <c r="P34" s="11"/>
      <c r="Q34" s="11"/>
    </row>
    <row r="35" spans="3:17" ht="12.75" customHeight="1" x14ac:dyDescent="0.2">
      <c r="F35" s="12"/>
      <c r="I35" s="11"/>
      <c r="J35" s="11"/>
      <c r="K35" s="11"/>
      <c r="L35" s="11"/>
      <c r="M35" s="11"/>
      <c r="N35" s="11"/>
      <c r="O35" s="11"/>
      <c r="P35" s="11"/>
      <c r="Q35" s="11"/>
    </row>
    <row r="36" spans="3:17" ht="12.75" customHeight="1" x14ac:dyDescent="0.2">
      <c r="H36" t="s">
        <v>18</v>
      </c>
      <c r="I36" s="13">
        <f ca="1">$I$23*SUM(I25:I35)</f>
        <v>92666.977221300331</v>
      </c>
      <c r="J36" s="13">
        <f t="shared" ref="J36:Q36" ca="1" si="11">$I$23*SUM(J25:J35)</f>
        <v>77207.237113010808</v>
      </c>
      <c r="K36" s="13">
        <f t="shared" ca="1" si="11"/>
        <v>31502.602741807674</v>
      </c>
      <c r="L36" s="13">
        <f t="shared" ca="1" si="11"/>
        <v>23036.552712946886</v>
      </c>
      <c r="M36" s="13">
        <f t="shared" ca="1" si="11"/>
        <v>17318.121465732147</v>
      </c>
      <c r="N36" s="13">
        <f t="shared" ca="1" si="11"/>
        <v>9544.8340191982061</v>
      </c>
      <c r="O36" s="13">
        <f t="shared" ca="1" si="11"/>
        <v>6996.7959597079061</v>
      </c>
      <c r="P36" s="13">
        <f t="shared" ca="1" si="11"/>
        <v>3809.237134199393</v>
      </c>
      <c r="Q36" s="13">
        <f t="shared" ca="1" si="11"/>
        <v>4819.7405669048576</v>
      </c>
    </row>
    <row r="37" spans="3:17" ht="12.75" customHeight="1" x14ac:dyDescent="0.2">
      <c r="H37" t="s">
        <v>19</v>
      </c>
      <c r="I37" s="13">
        <f ca="1">OFFSET($F$25,I$24-1,0)</f>
        <v>548892.65513260523</v>
      </c>
      <c r="J37" s="13">
        <f t="shared" ref="J37:Q37" ca="1" si="12">OFFSET($F$25,J$24-1,0)</f>
        <v>210107.39703762977</v>
      </c>
      <c r="K37" s="13">
        <f t="shared" ca="1" si="12"/>
        <v>157453.12537850102</v>
      </c>
      <c r="L37" s="13">
        <f t="shared" ca="1" si="12"/>
        <v>118213.92111604333</v>
      </c>
      <c r="M37" s="13">
        <f t="shared" ca="1" si="12"/>
        <v>62324.122857265589</v>
      </c>
      <c r="N37" s="13">
        <f t="shared" ca="1" si="12"/>
        <v>45963.252614101817</v>
      </c>
      <c r="O37" s="13">
        <f t="shared" ca="1" si="12"/>
        <v>22653.382022800572</v>
      </c>
      <c r="P37" s="13">
        <f t="shared" ca="1" si="12"/>
        <v>29675.042191006505</v>
      </c>
      <c r="Q37" s="13">
        <f t="shared" ca="1" si="12"/>
        <v>-2325.4709722079124</v>
      </c>
    </row>
    <row r="38" spans="3:17" ht="12.75" customHeight="1" x14ac:dyDescent="0.2">
      <c r="I38" s="13">
        <f ca="1">I36+I37</f>
        <v>641559.63235390559</v>
      </c>
      <c r="J38" s="13">
        <f t="shared" ref="J38:Q38" ca="1" si="13">J36+J37</f>
        <v>287314.63415064057</v>
      </c>
      <c r="K38" s="13">
        <f t="shared" ca="1" si="13"/>
        <v>188955.72812030869</v>
      </c>
      <c r="L38" s="13">
        <f t="shared" ca="1" si="13"/>
        <v>141250.47382899022</v>
      </c>
      <c r="M38" s="13">
        <f t="shared" ca="1" si="13"/>
        <v>79642.244322997736</v>
      </c>
      <c r="N38" s="13">
        <f t="shared" ca="1" si="13"/>
        <v>55508.086633300023</v>
      </c>
      <c r="O38" s="13">
        <f t="shared" ca="1" si="13"/>
        <v>29650.177982508478</v>
      </c>
      <c r="P38" s="13">
        <f t="shared" ca="1" si="13"/>
        <v>33484.279325205898</v>
      </c>
      <c r="Q38" s="13">
        <f t="shared" ca="1" si="13"/>
        <v>2494.2695946969452</v>
      </c>
    </row>
    <row r="40" spans="3:17" ht="12.75" customHeight="1" x14ac:dyDescent="0.2">
      <c r="I40" s="14">
        <f>'Payment Amounts'!D47</f>
        <v>641559.63235390559</v>
      </c>
      <c r="J40" s="14">
        <f>'Payment Amounts'!E47</f>
        <v>287314.63415064081</v>
      </c>
      <c r="K40" s="14">
        <f>'Payment Amounts'!F47</f>
        <v>188955.7281203086</v>
      </c>
      <c r="L40" s="14">
        <f>'Payment Amounts'!G47</f>
        <v>141250.47382899071</v>
      </c>
      <c r="M40" s="14">
        <f>'Payment Amounts'!H47</f>
        <v>79642.244322997285</v>
      </c>
      <c r="N40" s="14">
        <f>'Payment Amounts'!I47</f>
        <v>55508.086633299943</v>
      </c>
      <c r="O40" s="14">
        <f>'Payment Amounts'!J47</f>
        <v>29650.177982508671</v>
      </c>
      <c r="P40" s="14">
        <f>'Payment Amounts'!K47</f>
        <v>33484.279325205833</v>
      </c>
      <c r="Q40" s="14">
        <f>'Payment Amounts'!L47</f>
        <v>2494.2695946968161</v>
      </c>
    </row>
    <row r="41" spans="3:17" ht="12.75" customHeight="1" x14ac:dyDescent="0.2">
      <c r="I41" s="13">
        <f ca="1">I38-I40</f>
        <v>0</v>
      </c>
      <c r="J41" s="13">
        <f t="shared" ref="J41:Q41" ca="1" si="14">J38-J40</f>
        <v>0</v>
      </c>
      <c r="K41" s="13">
        <f t="shared" ca="1" si="14"/>
        <v>0</v>
      </c>
      <c r="L41" s="13">
        <f t="shared" ca="1" si="14"/>
        <v>-4.9476511776447296E-10</v>
      </c>
      <c r="M41" s="13">
        <f t="shared" ca="1" si="14"/>
        <v>4.5110937207937241E-10</v>
      </c>
      <c r="N41" s="13">
        <f t="shared" ca="1" si="14"/>
        <v>8.0035533756017685E-11</v>
      </c>
      <c r="O41" s="13">
        <f t="shared" ca="1" si="14"/>
        <v>-1.9281287677586079E-10</v>
      </c>
      <c r="P41" s="13">
        <f t="shared" ca="1" si="14"/>
        <v>6.5483618527650833E-11</v>
      </c>
      <c r="Q41" s="13">
        <f t="shared" ca="1" si="14"/>
        <v>1.2914824765175581E-10</v>
      </c>
    </row>
    <row r="43" spans="3:17" ht="12.75" customHeight="1" x14ac:dyDescent="0.2">
      <c r="E43" s="15">
        <f>C19*H13</f>
        <v>145.66263419655473</v>
      </c>
      <c r="I43">
        <v>2</v>
      </c>
      <c r="J43">
        <f>I43+1</f>
        <v>3</v>
      </c>
      <c r="K43">
        <f t="shared" ref="K43:P43" si="15">J43+1</f>
        <v>4</v>
      </c>
      <c r="L43">
        <f t="shared" si="15"/>
        <v>5</v>
      </c>
      <c r="M43">
        <f t="shared" si="15"/>
        <v>6</v>
      </c>
      <c r="N43">
        <f t="shared" si="15"/>
        <v>7</v>
      </c>
      <c r="O43">
        <f t="shared" si="15"/>
        <v>8</v>
      </c>
      <c r="P43">
        <f t="shared" si="15"/>
        <v>9</v>
      </c>
    </row>
    <row r="44" spans="3:17" ht="12.75" customHeight="1" x14ac:dyDescent="0.2">
      <c r="E44">
        <v>1</v>
      </c>
      <c r="F44">
        <v>0</v>
      </c>
      <c r="H44">
        <v>0</v>
      </c>
      <c r="I44" s="11">
        <f ca="1">OFFSET($G$4,$H44,0)*OFFSET('Claims Numbers'!$C$46,0,I$43-$H44)</f>
        <v>18.886040531293695</v>
      </c>
      <c r="J44" s="11">
        <f ca="1">OFFSET($G$4,$H44,0)*OFFSET('Claims Numbers'!$C$46,0,J$43-$H44)</f>
        <v>4.5849712618807716</v>
      </c>
      <c r="K44" s="11">
        <f ca="1">OFFSET($G$4,$H44,0)*OFFSET('Claims Numbers'!$C$46,0,K$43-$H44)</f>
        <v>1.6488197985644035</v>
      </c>
      <c r="L44" s="11">
        <f ca="1">OFFSET($G$4,$H44,0)*OFFSET('Claims Numbers'!$C$46,0,L$43-$H44)</f>
        <v>1.421363879133035</v>
      </c>
      <c r="M44" s="11">
        <f ca="1">OFFSET($G$4,$H44,0)*OFFSET('Claims Numbers'!$C$46,0,M$43-$H44)</f>
        <v>1.1743282288566281</v>
      </c>
      <c r="N44" s="11">
        <f ca="1">OFFSET($G$4,$H44,0)*OFFSET('Claims Numbers'!$C$46,0,N$43-$H44)</f>
        <v>0.72262155388395599</v>
      </c>
      <c r="O44" s="11">
        <f ca="1">OFFSET($G$4,$H44,0)*OFFSET('Claims Numbers'!$C$46,0,O$43-$H44)</f>
        <v>1.5358531279465142</v>
      </c>
      <c r="P44" s="11">
        <f ca="1">OFFSET($G$4,$H44,0)*OFFSET('Claims Numbers'!$C$46,0,P$43-$H44)</f>
        <v>2.1089339389512078</v>
      </c>
    </row>
    <row r="45" spans="3:17" ht="12.75" customHeight="1" x14ac:dyDescent="0.2">
      <c r="C45" s="13">
        <f ca="1">$E$43*SUM(E45:F45)</f>
        <v>267478.05543252296</v>
      </c>
      <c r="D45">
        <v>2</v>
      </c>
      <c r="E45" s="12">
        <f ca="1">OFFSET($G$4,$D45-E$44,0)*OFFSET(Data!$C$11,0,E$44)</f>
        <v>498.26877624026241</v>
      </c>
      <c r="F45" s="12">
        <f ca="1">OFFSET($G$4,$D45-F$44,0)*OFFSET(Data!$C$11,0,F$44)</f>
        <v>1338.0158475266846</v>
      </c>
      <c r="H45">
        <f>H44+1</f>
        <v>1</v>
      </c>
      <c r="J45" s="11">
        <f ca="1">OFFSET($G$4,$H45,0)*OFFSET('Claims Numbers'!$C$46,0,J$43-$H45)</f>
        <v>15.134680984377985</v>
      </c>
      <c r="K45" s="11">
        <f ca="1">OFFSET($G$4,$H45,0)*OFFSET('Claims Numbers'!$C$46,0,K$43-$H45)</f>
        <v>3.6742522741135453</v>
      </c>
      <c r="L45" s="11">
        <f ca="1">OFFSET($G$4,$H45,0)*OFFSET('Claims Numbers'!$C$46,0,L$43-$H45)</f>
        <v>1.3213125117808504</v>
      </c>
      <c r="M45" s="11">
        <f ca="1">OFFSET($G$4,$H45,0)*OFFSET('Claims Numbers'!$C$46,0,M$43-$H45)</f>
        <v>1.1390364665241406</v>
      </c>
      <c r="N45" s="11">
        <f ca="1">OFFSET($G$4,$H45,0)*OFFSET('Claims Numbers'!$C$46,0,N$43-$H45)</f>
        <v>0.94106983860619875</v>
      </c>
      <c r="O45" s="11">
        <f ca="1">OFFSET($G$4,$H45,0)*OFFSET('Claims Numbers'!$C$46,0,O$43-$H45)</f>
        <v>0.57908626598293222</v>
      </c>
      <c r="P45" s="11">
        <f ca="1">OFFSET($G$4,$H45,0)*OFFSET('Claims Numbers'!$C$46,0,P$43-$H45)</f>
        <v>1.2307845623763094</v>
      </c>
    </row>
    <row r="46" spans="3:17" ht="12.75" customHeight="1" x14ac:dyDescent="0.2">
      <c r="C46" s="13">
        <f t="shared" ref="C46:C52" ca="1" si="16">$E$43*SUM(E46:F46)</f>
        <v>173838.12955313482</v>
      </c>
      <c r="D46">
        <f>D45+1</f>
        <v>3</v>
      </c>
      <c r="E46" s="12">
        <f ca="1">OFFSET($G$4,$D46-E$44,0)*OFFSET(Data!$C$11,0,E$44)</f>
        <v>190.72937963739923</v>
      </c>
      <c r="F46" s="12">
        <f ca="1">OFFSET($G$4,$D46-F$44,0)*OFFSET(Data!$C$11,0,F$44)</f>
        <v>1002.7004283019555</v>
      </c>
      <c r="H46">
        <f t="shared" ref="H46:H51" si="17">H45+1</f>
        <v>2</v>
      </c>
      <c r="K46" s="11">
        <f ca="1">OFFSET($G$4,$H46,0)*OFFSET('Claims Numbers'!$C$46,0,K$43-$H46)</f>
        <v>5.7933156818328104</v>
      </c>
      <c r="L46" s="11">
        <f ca="1">OFFSET($G$4,$H46,0)*OFFSET('Claims Numbers'!$C$46,0,L$43-$H46)</f>
        <v>1.4064454573309724</v>
      </c>
      <c r="M46" s="11">
        <f ca="1">OFFSET($G$4,$H46,0)*OFFSET('Claims Numbers'!$C$46,0,M$43-$H46)</f>
        <v>0.50577745926743767</v>
      </c>
      <c r="N46" s="11">
        <f ca="1">OFFSET($G$4,$H46,0)*OFFSET('Claims Numbers'!$C$46,0,N$43-$H46)</f>
        <v>0.43600508200371146</v>
      </c>
      <c r="O46" s="11">
        <f ca="1">OFFSET($G$4,$H46,0)*OFFSET('Claims Numbers'!$C$46,0,O$43-$H46)</f>
        <v>0.36022659871883844</v>
      </c>
      <c r="P46" s="11">
        <f ca="1">OFFSET($G$4,$H46,0)*OFFSET('Claims Numbers'!$C$46,0,P$43-$H46)</f>
        <v>0.2216650320753891</v>
      </c>
    </row>
    <row r="47" spans="3:17" ht="12.75" customHeight="1" x14ac:dyDescent="0.2">
      <c r="C47" s="13">
        <f t="shared" ca="1" si="16"/>
        <v>130476.84416275588</v>
      </c>
      <c r="D47">
        <f t="shared" ref="D47:D52" si="18">D46+1</f>
        <v>4</v>
      </c>
      <c r="E47" s="12">
        <f ca="1">OFFSET($G$4,$D47-E$44,0)*OFFSET(Data!$C$11,0,E$44)</f>
        <v>142.93136438234333</v>
      </c>
      <c r="F47" s="12">
        <f ca="1">OFFSET($G$4,$D47-F$44,0)*OFFSET(Data!$C$11,0,F$44)</f>
        <v>752.81547476030596</v>
      </c>
      <c r="H47">
        <f t="shared" si="17"/>
        <v>3</v>
      </c>
      <c r="L47" s="11">
        <f ca="1">OFFSET($G$4,$H47,0)*OFFSET('Claims Numbers'!$C$46,0,L$43-$H47)</f>
        <v>4.341473328735252</v>
      </c>
      <c r="M47" s="11">
        <f ca="1">OFFSET($G$4,$H47,0)*OFFSET('Claims Numbers'!$C$46,0,M$43-$H47)</f>
        <v>1.0539811356165427</v>
      </c>
      <c r="N47" s="11">
        <f ca="1">OFFSET($G$4,$H47,0)*OFFSET('Claims Numbers'!$C$46,0,N$43-$H47)</f>
        <v>0.37902635904528814</v>
      </c>
      <c r="O47" s="11">
        <f ca="1">OFFSET($G$4,$H47,0)*OFFSET('Claims Numbers'!$C$46,0,O$43-$H47)</f>
        <v>0.32673939047514294</v>
      </c>
      <c r="P47" s="11">
        <f ca="1">OFFSET($G$4,$H47,0)*OFFSET('Claims Numbers'!$C$46,0,P$43-$H47)</f>
        <v>0.26995148487128245</v>
      </c>
    </row>
    <row r="48" spans="3:17" ht="12.75" customHeight="1" x14ac:dyDescent="0.2">
      <c r="C48" s="13">
        <f t="shared" ca="1" si="16"/>
        <v>73444.058491799253</v>
      </c>
      <c r="D48">
        <f t="shared" si="18"/>
        <v>5</v>
      </c>
      <c r="E48" s="12">
        <f ca="1">OFFSET($G$4,$D48-E$44,0)*OFFSET(Data!$C$11,0,E$44)</f>
        <v>107.31115685055725</v>
      </c>
      <c r="F48" s="12">
        <f ca="1">OFFSET($G$4,$D48-F$44,0)*OFFSET(Data!$C$11,0,F$44)</f>
        <v>396.89542225534478</v>
      </c>
      <c r="H48">
        <f t="shared" si="17"/>
        <v>4</v>
      </c>
      <c r="M48" s="11">
        <f ca="1">OFFSET($G$4,$H48,0)*OFFSET('Claims Numbers'!$C$46,0,M$43-$H48)</f>
        <v>3.2595261883610194</v>
      </c>
      <c r="N48" s="11">
        <f ca="1">OFFSET($G$4,$H48,0)*OFFSET('Claims Numbers'!$C$46,0,N$43-$H48)</f>
        <v>0.79131641575267353</v>
      </c>
      <c r="O48" s="11">
        <f ca="1">OFFSET($G$4,$H48,0)*OFFSET('Claims Numbers'!$C$46,0,O$43-$H48)</f>
        <v>0.2845684517304522</v>
      </c>
      <c r="P48" s="11">
        <f ca="1">OFFSET($G$4,$H48,0)*OFFSET('Claims Numbers'!$C$46,0,P$43-$H48)</f>
        <v>0.24531202183685957</v>
      </c>
    </row>
    <row r="49" spans="3:16" ht="12.75" customHeight="1" x14ac:dyDescent="0.2">
      <c r="C49" s="13">
        <f t="shared" ca="1" si="16"/>
        <v>50877.245959430082</v>
      </c>
      <c r="D49">
        <f t="shared" si="18"/>
        <v>6</v>
      </c>
      <c r="E49" s="12">
        <f ca="1">OFFSET($G$4,$D49-E$44,0)*OFFSET(Data!$C$11,0,E$44)</f>
        <v>56.576024721692107</v>
      </c>
      <c r="F49" s="12">
        <f ca="1">OFFSET($G$4,$D49-F$44,0)*OFFSET(Data!$C$11,0,F$44)</f>
        <v>292.70535577824569</v>
      </c>
      <c r="H49">
        <f t="shared" si="17"/>
        <v>5</v>
      </c>
      <c r="N49" s="11">
        <f ca="1">OFFSET($G$4,$H49,0)*OFFSET('Claims Numbers'!$C$46,0,N$43-$H49)</f>
        <v>1.7184702842270985</v>
      </c>
      <c r="O49" s="11">
        <f ca="1">OFFSET($G$4,$H49,0)*OFFSET('Claims Numbers'!$C$46,0,O$43-$H49)</f>
        <v>0.41719368623199743</v>
      </c>
      <c r="P49" s="11">
        <f ca="1">OFFSET($G$4,$H49,0)*OFFSET('Claims Numbers'!$C$46,0,P$43-$H49)</f>
        <v>0.15002868511180445</v>
      </c>
    </row>
    <row r="50" spans="3:16" ht="12.75" customHeight="1" x14ac:dyDescent="0.2">
      <c r="C50" s="13">
        <f t="shared" ca="1" si="16"/>
        <v>27091.274782929766</v>
      </c>
      <c r="D50">
        <f t="shared" si="18"/>
        <v>7</v>
      </c>
      <c r="E50" s="12">
        <f ca="1">OFFSET($G$4,$D50-E$44,0)*OFFSET(Data!$C$11,0,E$44)</f>
        <v>41.724102915018456</v>
      </c>
      <c r="F50" s="12">
        <f ca="1">OFFSET($G$4,$D50-F$44,0)*OFFSET(Data!$C$11,0,F$44)</f>
        <v>144.26233713777677</v>
      </c>
      <c r="H50">
        <f t="shared" si="17"/>
        <v>6</v>
      </c>
      <c r="O50" s="11">
        <f ca="1">OFFSET($G$4,$H50,0)*OFFSET('Claims Numbers'!$C$46,0,O$43-$H50)</f>
        <v>1.2673501071912707</v>
      </c>
      <c r="P50" s="11">
        <f ca="1">OFFSET($G$4,$H50,0)*OFFSET('Claims Numbers'!$C$46,0,P$43-$H50)</f>
        <v>0.3076750688205504</v>
      </c>
    </row>
    <row r="51" spans="3:16" ht="12.75" customHeight="1" x14ac:dyDescent="0.2">
      <c r="C51" s="13">
        <f t="shared" ca="1" si="16"/>
        <v>30522.452199749463</v>
      </c>
      <c r="D51">
        <f t="shared" si="18"/>
        <v>8</v>
      </c>
      <c r="E51" s="12">
        <f ca="1">OFFSET($G$4,$D51-E$44,0)*OFFSET(Data!$C$11,0,E$44)</f>
        <v>20.564080850156568</v>
      </c>
      <c r="F51" s="12">
        <f ca="1">OFFSET($G$4,$D51-F$44,0)*OFFSET(Data!$C$11,0,F$44)</f>
        <v>188.97800499845562</v>
      </c>
      <c r="H51">
        <f t="shared" si="17"/>
        <v>7</v>
      </c>
      <c r="P51" s="11">
        <f ca="1">OFFSET($G$4,$H51,0)*OFFSET('Claims Numbers'!$C$46,0,P$43-$H51)</f>
        <v>0.62462433579021281</v>
      </c>
    </row>
    <row r="52" spans="3:16" ht="12.75" customHeight="1" x14ac:dyDescent="0.2">
      <c r="C52" s="13">
        <f t="shared" ca="1" si="16"/>
        <v>1766.7370676256628</v>
      </c>
      <c r="D52">
        <f t="shared" si="18"/>
        <v>9</v>
      </c>
      <c r="E52" s="12">
        <f ca="1">OFFSET($G$4,$D52-E$44,0)*OFFSET(Data!$C$11,0,E$44)</f>
        <v>26.938139578163657</v>
      </c>
      <c r="F52" s="12">
        <f ca="1">OFFSET($G$4,$D52-F$44,0)*OFFSET(Data!$C$11,0,F$44)</f>
        <v>-14.809174058827674</v>
      </c>
    </row>
    <row r="53" spans="3:16" ht="12.75" customHeight="1" x14ac:dyDescent="0.2">
      <c r="H53" t="s">
        <v>18</v>
      </c>
      <c r="I53" s="13">
        <f ca="1">$E$43*SUM(I44:I51)</f>
        <v>2750.9904133311397</v>
      </c>
      <c r="J53" s="13">
        <f t="shared" ref="J53:P53" ca="1" si="19">$E$43*SUM(J44:J51)</f>
        <v>2872.4164916300583</v>
      </c>
      <c r="K53" s="13">
        <f t="shared" ca="1" si="19"/>
        <v>1619.2423230723612</v>
      </c>
      <c r="L53" s="13">
        <f t="shared" ca="1" si="19"/>
        <v>1236.7624593754858</v>
      </c>
      <c r="M53" s="13">
        <f t="shared" ca="1" si="19"/>
        <v>1038.9605118573122</v>
      </c>
      <c r="N53" s="13">
        <f t="shared" ca="1" si="19"/>
        <v>726.63943936699332</v>
      </c>
      <c r="O53" s="13">
        <f t="shared" ca="1" si="19"/>
        <v>694.95899553304844</v>
      </c>
      <c r="P53" s="13">
        <f t="shared" ca="1" si="19"/>
        <v>751.46990716607741</v>
      </c>
    </row>
    <row r="54" spans="3:16" ht="12.75" customHeight="1" x14ac:dyDescent="0.2">
      <c r="H54" t="s">
        <v>19</v>
      </c>
      <c r="I54" s="13">
        <f ca="1">OFFSET($C$45,I$43-2,0)</f>
        <v>267478.05543252296</v>
      </c>
      <c r="J54" s="13">
        <f t="shared" ref="J54:P54" ca="1" si="20">OFFSET($C$45,J$43-2,0)</f>
        <v>173838.12955313482</v>
      </c>
      <c r="K54" s="13">
        <f t="shared" ca="1" si="20"/>
        <v>130476.84416275588</v>
      </c>
      <c r="L54" s="13">
        <f t="shared" ca="1" si="20"/>
        <v>73444.058491799253</v>
      </c>
      <c r="M54" s="13">
        <f t="shared" ca="1" si="20"/>
        <v>50877.245959430082</v>
      </c>
      <c r="N54" s="13">
        <f t="shared" ca="1" si="20"/>
        <v>27091.274782929766</v>
      </c>
      <c r="O54" s="13">
        <f t="shared" ca="1" si="20"/>
        <v>30522.452199749463</v>
      </c>
      <c r="P54" s="13">
        <f t="shared" ca="1" si="20"/>
        <v>1766.7370676256628</v>
      </c>
    </row>
    <row r="55" spans="3:16" ht="12.75" customHeight="1" x14ac:dyDescent="0.2">
      <c r="I55" s="13">
        <f ca="1">I53+I54</f>
        <v>270229.0458458541</v>
      </c>
      <c r="J55" s="13">
        <f t="shared" ref="J55:P55" ca="1" si="21">J53+J54</f>
        <v>176710.54604476487</v>
      </c>
      <c r="K55" s="13">
        <f t="shared" ca="1" si="21"/>
        <v>132096.08648582824</v>
      </c>
      <c r="L55" s="13">
        <f t="shared" ca="1" si="21"/>
        <v>74680.820951174741</v>
      </c>
      <c r="M55" s="13">
        <f t="shared" ca="1" si="21"/>
        <v>51916.206471287391</v>
      </c>
      <c r="N55" s="13">
        <f t="shared" ca="1" si="21"/>
        <v>27817.91422229676</v>
      </c>
      <c r="O55" s="13">
        <f t="shared" ca="1" si="21"/>
        <v>31217.411195282511</v>
      </c>
      <c r="P55" s="13">
        <f t="shared" ca="1" si="21"/>
        <v>2518.2069747917403</v>
      </c>
    </row>
    <row r="57" spans="3:16" ht="12.75" customHeight="1" x14ac:dyDescent="0.2">
      <c r="E57" s="13"/>
      <c r="I57" s="14">
        <f>'Payment Amounts'!E46</f>
        <v>268220.74301782786</v>
      </c>
      <c r="J57" s="14">
        <f>'Payment Amounts'!F46</f>
        <v>176398.41403738246</v>
      </c>
      <c r="K57" s="14">
        <f>'Payment Amounts'!G46</f>
        <v>131863.47835720773</v>
      </c>
      <c r="L57" s="14">
        <f>'Payment Amounts'!H46</f>
        <v>74349.508896653075</v>
      </c>
      <c r="M57" s="14">
        <f>'Payment Amounts'!I46</f>
        <v>51819.220013957238</v>
      </c>
      <c r="N57" s="14">
        <f>'Payment Amounts'!J46</f>
        <v>27679.734422819456</v>
      </c>
      <c r="O57" s="14">
        <f>'Payment Amounts'!K46</f>
        <v>31259.035261372337</v>
      </c>
      <c r="P57" s="14">
        <f>'Payment Amounts'!L46</f>
        <v>2328.5094612536486</v>
      </c>
    </row>
    <row r="60" spans="3:16" ht="12.75" customHeight="1" x14ac:dyDescent="0.2">
      <c r="I60" s="13"/>
    </row>
  </sheetData>
  <mergeCells count="2">
    <mergeCell ref="B2:C2"/>
    <mergeCell ref="D2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5"/>
  <sheetViews>
    <sheetView workbookViewId="0">
      <selection activeCell="E27" sqref="E27"/>
    </sheetView>
  </sheetViews>
  <sheetFormatPr defaultColWidth="8.7109375" defaultRowHeight="12.75" customHeight="1" x14ac:dyDescent="0.2"/>
  <cols>
    <col min="3" max="3" width="10.28515625" customWidth="1"/>
    <col min="4" max="4" width="11.28515625" customWidth="1"/>
    <col min="5" max="12" width="10.28515625" customWidth="1"/>
    <col min="14" max="14" width="11.85546875" customWidth="1"/>
  </cols>
  <sheetData>
    <row r="1" spans="1:24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">
      <c r="A2" s="1" t="s">
        <v>10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">
      <c r="A3" s="1"/>
      <c r="B3" s="1"/>
      <c r="C3" s="1">
        <v>0</v>
      </c>
      <c r="D3" s="1">
        <f t="shared" ref="D3:L3" si="0">C3+1</f>
        <v>1</v>
      </c>
      <c r="E3" s="1">
        <f t="shared" si="0"/>
        <v>2</v>
      </c>
      <c r="F3" s="1">
        <f t="shared" si="0"/>
        <v>3</v>
      </c>
      <c r="G3" s="1">
        <f t="shared" si="0"/>
        <v>4</v>
      </c>
      <c r="H3" s="1">
        <f t="shared" si="0"/>
        <v>5</v>
      </c>
      <c r="I3" s="1">
        <f t="shared" si="0"/>
        <v>6</v>
      </c>
      <c r="J3" s="1">
        <f t="shared" si="0"/>
        <v>7</v>
      </c>
      <c r="K3" s="1">
        <f t="shared" si="0"/>
        <v>8</v>
      </c>
      <c r="L3" s="1">
        <f t="shared" si="0"/>
        <v>9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/>
      <c r="B4" s="1">
        <v>1</v>
      </c>
      <c r="C4" s="9">
        <f ca="1">OFFSET(Parameters!$B$4,$B4,0)*OFFSET(Parameters!$D$4,C$3,0)</f>
        <v>6244.5306143353182</v>
      </c>
      <c r="D4" s="9">
        <f ca="1">OFFSET(Parameters!$B$4,$B4,0)*OFFSET(Parameters!$D$4,D$3,0)</f>
        <v>844.83078353314079</v>
      </c>
      <c r="E4" s="9">
        <f ca="1">OFFSET(Parameters!$B$4,$B4,0)*OFFSET(Parameters!$D$4,E$3,0)</f>
        <v>26.865764046662353</v>
      </c>
      <c r="F4" s="9">
        <f ca="1">OFFSET(Parameters!$B$4,$B4,0)*OFFSET(Parameters!$D$4,F$3,0)</f>
        <v>6.5222117827351074</v>
      </c>
      <c r="G4" s="9">
        <f ca="1">OFFSET(Parameters!$B$4,$B4,0)*OFFSET(Parameters!$D$4,G$3,0)</f>
        <v>2.345478587229437</v>
      </c>
      <c r="H4" s="9">
        <f ca="1">OFFSET(Parameters!$B$4,$B4,0)*OFFSET(Parameters!$D$4,H$3,0)</f>
        <v>2.0219180689548737</v>
      </c>
      <c r="I4" s="9">
        <f ca="1">OFFSET(Parameters!$B$4,$B4,0)*OFFSET(Parameters!$D$4,I$3,0)</f>
        <v>1.6705049985210403</v>
      </c>
      <c r="J4" s="9">
        <f ca="1">OFFSET(Parameters!$B$4,$B4,0)*OFFSET(Parameters!$D$4,J$3,0)</f>
        <v>1.0279433706345553</v>
      </c>
      <c r="K4" s="9">
        <f ca="1">OFFSET(Parameters!$B$4,$B4,0)*OFFSET(Parameters!$D$4,K$3,0)</f>
        <v>2.1847812768043937</v>
      </c>
      <c r="L4" s="9">
        <f ca="1">OFFSET(Parameters!$B$4,$B4,0)*OFFSET(Parameters!$D$4,L$3,0)</f>
        <v>2.9999999999989564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2">
      <c r="A5" s="1"/>
      <c r="B5" s="1">
        <f t="shared" ref="B5:B13" si="1">B4+1</f>
        <v>2</v>
      </c>
      <c r="C5" s="9">
        <f ca="1">OFFSET(Parameters!$B$4,$B5,0)*OFFSET(Parameters!$D$4,C$3,0)</f>
        <v>8046.4436828016796</v>
      </c>
      <c r="D5" s="9">
        <f ca="1">OFFSET(Parameters!$B$4,$B5,0)*OFFSET(Parameters!$D$4,D$3,0)</f>
        <v>1088.6139793423392</v>
      </c>
      <c r="E5" s="9">
        <f ca="1">OFFSET(Parameters!$B$4,$B5,0)*OFFSET(Parameters!$D$4,E$3,0)</f>
        <v>34.618111551994815</v>
      </c>
      <c r="F5" s="9">
        <f ca="1">OFFSET(Parameters!$B$4,$B5,0)*OFFSET(Parameters!$D$4,F$3,0)</f>
        <v>8.4042521429242338</v>
      </c>
      <c r="G5" s="9">
        <f ca="1">OFFSET(Parameters!$B$4,$B5,0)*OFFSET(Parameters!$D$4,G$3,0)</f>
        <v>3.0222866260009149</v>
      </c>
      <c r="H5" s="9">
        <f ca="1">OFFSET(Parameters!$B$4,$B5,0)*OFFSET(Parameters!$D$4,H$3,0)</f>
        <v>2.6053599346179599</v>
      </c>
      <c r="I5" s="9">
        <f ca="1">OFFSET(Parameters!$B$4,$B5,0)*OFFSET(Parameters!$D$4,I$3,0)</f>
        <v>2.1525435973651654</v>
      </c>
      <c r="J5" s="9">
        <f ca="1">OFFSET(Parameters!$B$4,$B5,0)*OFFSET(Parameters!$D$4,J$3,0)</f>
        <v>1.3245652798838423</v>
      </c>
      <c r="K5" s="9">
        <f ca="1">OFFSET(Parameters!$B$4,$B5,0)*OFFSET(Parameters!$D$4,K$3,0)</f>
        <v>2.8152187231957906</v>
      </c>
      <c r="L5" s="9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x14ac:dyDescent="0.2">
      <c r="A6" s="1"/>
      <c r="B6" s="1">
        <f t="shared" si="1"/>
        <v>3</v>
      </c>
      <c r="C6" s="9">
        <f ca="1">OFFSET(Parameters!$B$4,$B6,0)*OFFSET(Parameters!$D$4,C$3,0)</f>
        <v>10008.148758557605</v>
      </c>
      <c r="D6" s="9">
        <f ca="1">OFFSET(Parameters!$B$4,$B6,0)*OFFSET(Parameters!$D$4,D$3,0)</f>
        <v>1354.0156465881048</v>
      </c>
      <c r="E6" s="9">
        <f ca="1">OFFSET(Parameters!$B$4,$B6,0)*OFFSET(Parameters!$D$4,E$3,0)</f>
        <v>43.057930162766155</v>
      </c>
      <c r="F6" s="9">
        <f ca="1">OFFSET(Parameters!$B$4,$B6,0)*OFFSET(Parameters!$D$4,F$3,0)</f>
        <v>10.453190125544479</v>
      </c>
      <c r="G6" s="9">
        <f ca="1">OFFSET(Parameters!$B$4,$B6,0)*OFFSET(Parameters!$D$4,G$3,0)</f>
        <v>3.7591133842975561</v>
      </c>
      <c r="H6" s="9">
        <f ca="1">OFFSET(Parameters!$B$4,$B6,0)*OFFSET(Parameters!$D$4,H$3,0)</f>
        <v>3.2405408927392756</v>
      </c>
      <c r="I6" s="9">
        <f ca="1">OFFSET(Parameters!$B$4,$B6,0)*OFFSET(Parameters!$D$4,I$3,0)</f>
        <v>2.6773289394613999</v>
      </c>
      <c r="J6" s="9">
        <f ca="1">OFFSET(Parameters!$B$4,$B6,0)*OFFSET(Parameters!$D$4,J$3,0)</f>
        <v>1.647491349480525</v>
      </c>
      <c r="K6" s="9"/>
      <c r="L6" s="9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x14ac:dyDescent="0.2">
      <c r="A7" s="1"/>
      <c r="B7" s="1">
        <f t="shared" si="1"/>
        <v>4</v>
      </c>
      <c r="C7" s="9">
        <f ca="1">OFFSET(Parameters!$B$4,$B7,0)*OFFSET(Parameters!$D$4,C$3,0)</f>
        <v>9343.862495857762</v>
      </c>
      <c r="D7" s="9">
        <f ca="1">OFFSET(Parameters!$B$4,$B7,0)*OFFSET(Parameters!$D$4,D$3,0)</f>
        <v>1264.1434818943064</v>
      </c>
      <c r="E7" s="9">
        <f ca="1">OFFSET(Parameters!$B$4,$B7,0)*OFFSET(Parameters!$D$4,E$3,0)</f>
        <v>40.199979886701605</v>
      </c>
      <c r="F7" s="9">
        <f ca="1">OFFSET(Parameters!$B$4,$B7,0)*OFFSET(Parameters!$D$4,F$3,0)</f>
        <v>9.7593644471590171</v>
      </c>
      <c r="G7" s="9">
        <f ca="1">OFFSET(Parameters!$B$4,$B7,0)*OFFSET(Parameters!$D$4,G$3,0)</f>
        <v>3.509603965386813</v>
      </c>
      <c r="H7" s="9">
        <f ca="1">OFFSET(Parameters!$B$4,$B7,0)*OFFSET(Parameters!$D$4,H$3,0)</f>
        <v>3.0254514840288849</v>
      </c>
      <c r="I7" s="9">
        <f ca="1">OFFSET(Parameters!$B$4,$B7,0)*OFFSET(Parameters!$D$4,I$3,0)</f>
        <v>2.4996224646558365</v>
      </c>
      <c r="J7" s="9"/>
      <c r="K7" s="9"/>
      <c r="L7" s="9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x14ac:dyDescent="0.2">
      <c r="A8" s="1"/>
      <c r="B8" s="1">
        <f t="shared" si="1"/>
        <v>5</v>
      </c>
      <c r="C8" s="9">
        <f ca="1">OFFSET(Parameters!$B$4,$B8,0)*OFFSET(Parameters!$D$4,C$3,0)</f>
        <v>9594.8834516133647</v>
      </c>
      <c r="D8" s="9">
        <f ca="1">OFFSET(Parameters!$B$4,$B8,0)*OFFSET(Parameters!$D$4,D$3,0)</f>
        <v>1298.1044381025124</v>
      </c>
      <c r="E8" s="9">
        <f ca="1">OFFSET(Parameters!$B$4,$B8,0)*OFFSET(Parameters!$D$4,E$3,0)</f>
        <v>41.279944128147719</v>
      </c>
      <c r="F8" s="9">
        <f ca="1">OFFSET(Parameters!$B$4,$B8,0)*OFFSET(Parameters!$D$4,F$3,0)</f>
        <v>10.021547777893939</v>
      </c>
      <c r="G8" s="9">
        <f ca="1">OFFSET(Parameters!$B$4,$B8,0)*OFFSET(Parameters!$D$4,G$3,0)</f>
        <v>3.6038887584373955</v>
      </c>
      <c r="H8" s="9">
        <f ca="1">OFFSET(Parameters!$B$4,$B8,0)*OFFSET(Parameters!$D$4,H$3,0)</f>
        <v>3.1067296196446232</v>
      </c>
      <c r="I8" s="9"/>
      <c r="J8" s="9"/>
      <c r="K8" s="9"/>
      <c r="L8" s="9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x14ac:dyDescent="0.2">
      <c r="A9" s="1"/>
      <c r="B9" s="1">
        <f t="shared" si="1"/>
        <v>6</v>
      </c>
      <c r="C9" s="9">
        <f ca="1">OFFSET(Parameters!$B$4,$B9,0)*OFFSET(Parameters!$D$4,C$3,0)</f>
        <v>10009.520662514557</v>
      </c>
      <c r="D9" s="9">
        <f ca="1">OFFSET(Parameters!$B$4,$B9,0)*OFFSET(Parameters!$D$4,D$3,0)</f>
        <v>1354.2012532840224</v>
      </c>
      <c r="E9" s="9">
        <f ca="1">OFFSET(Parameters!$B$4,$B9,0)*OFFSET(Parameters!$D$4,E$3,0)</f>
        <v>43.063832487581017</v>
      </c>
      <c r="F9" s="9">
        <f ca="1">OFFSET(Parameters!$B$4,$B9,0)*OFFSET(Parameters!$D$4,F$3,0)</f>
        <v>10.454623035190606</v>
      </c>
      <c r="G9" s="9">
        <f ca="1">OFFSET(Parameters!$B$4,$B9,0)*OFFSET(Parameters!$D$4,G$3,0)</f>
        <v>3.759628678649285</v>
      </c>
      <c r="H9" s="9"/>
      <c r="I9" s="9"/>
      <c r="J9" s="9"/>
      <c r="K9" s="9"/>
      <c r="L9" s="9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x14ac:dyDescent="0.2">
      <c r="A10" s="1"/>
      <c r="B10" s="1">
        <f t="shared" si="1"/>
        <v>7</v>
      </c>
      <c r="C10" s="9">
        <f ca="1">OFFSET(Parameters!$B$4,$B10,0)*OFFSET(Parameters!$D$4,C$3,0)</f>
        <v>9942.6805551646466</v>
      </c>
      <c r="D10" s="9">
        <f ca="1">OFFSET(Parameters!$B$4,$B10,0)*OFFSET(Parameters!$D$4,D$3,0)</f>
        <v>1345.1583669965837</v>
      </c>
      <c r="E10" s="9">
        <f ca="1">OFFSET(Parameters!$B$4,$B10,0)*OFFSET(Parameters!$D$4,E$3,0)</f>
        <v>42.776267150196979</v>
      </c>
      <c r="F10" s="9">
        <f ca="1">OFFSET(Parameters!$B$4,$B10,0)*OFFSET(Parameters!$D$4,F$3,0)</f>
        <v>10.384810688572257</v>
      </c>
      <c r="G10" s="9"/>
      <c r="H10" s="9"/>
      <c r="I10" s="9"/>
      <c r="J10" s="9"/>
      <c r="K10" s="9"/>
      <c r="L10" s="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x14ac:dyDescent="0.2">
      <c r="A11" s="1"/>
      <c r="B11" s="1">
        <f t="shared" si="1"/>
        <v>8</v>
      </c>
      <c r="C11" s="9">
        <f ca="1">OFFSET(Parameters!$B$4,$B11,0)*OFFSET(Parameters!$D$4,C$3,0)</f>
        <v>10956.53742869103</v>
      </c>
      <c r="D11" s="9">
        <f ca="1">OFFSET(Parameters!$B$4,$B11,0)*OFFSET(Parameters!$D$4,D$3,0)</f>
        <v>1482.3244007230319</v>
      </c>
      <c r="E11" s="9">
        <f ca="1">OFFSET(Parameters!$B$4,$B11,0)*OFFSET(Parameters!$D$4,E$3,0)</f>
        <v>47.138170585935988</v>
      </c>
      <c r="F11" s="9"/>
      <c r="G11" s="9"/>
      <c r="H11" s="9"/>
      <c r="I11" s="9"/>
      <c r="J11" s="9"/>
      <c r="K11" s="9"/>
      <c r="L11" s="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x14ac:dyDescent="0.2">
      <c r="A12" s="1"/>
      <c r="B12" s="1">
        <f t="shared" si="1"/>
        <v>9</v>
      </c>
      <c r="C12" s="9">
        <f ca="1">OFFSET(Parameters!$B$4,$B12,0)*OFFSET(Parameters!$D$4,C$3,0)</f>
        <v>12030.392350464042</v>
      </c>
      <c r="D12" s="9">
        <f ca="1">OFFSET(Parameters!$B$4,$B12,0)*OFFSET(Parameters!$D$4,D$3,0)</f>
        <v>1627.607649535958</v>
      </c>
      <c r="E12" s="9"/>
      <c r="F12" s="9"/>
      <c r="G12" s="9"/>
      <c r="H12" s="9"/>
      <c r="I12" s="9"/>
      <c r="J12" s="9"/>
      <c r="K12" s="9"/>
      <c r="L12" s="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x14ac:dyDescent="0.2">
      <c r="A13" s="1"/>
      <c r="B13" s="1">
        <f t="shared" si="1"/>
        <v>10</v>
      </c>
      <c r="C13" s="9">
        <f ca="1">OFFSET(Parameters!$B$4,$B13,0)*OFFSET(Parameters!$D$4,C$3,0)</f>
        <v>10989</v>
      </c>
      <c r="D13" s="9"/>
      <c r="E13" s="9"/>
      <c r="F13" s="9"/>
      <c r="G13" s="9"/>
      <c r="H13" s="9"/>
      <c r="I13" s="9"/>
      <c r="J13" s="9"/>
      <c r="K13" s="9"/>
      <c r="L13" s="9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x14ac:dyDescent="0.2">
      <c r="A16" s="1" t="s">
        <v>11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x14ac:dyDescent="0.2">
      <c r="A17" s="1"/>
      <c r="B17" s="1"/>
      <c r="C17" s="1">
        <v>0</v>
      </c>
      <c r="D17" s="1">
        <f t="shared" ref="D17:L17" si="2">C17+1</f>
        <v>1</v>
      </c>
      <c r="E17" s="1">
        <f t="shared" si="2"/>
        <v>2</v>
      </c>
      <c r="F17" s="1">
        <f t="shared" si="2"/>
        <v>3</v>
      </c>
      <c r="G17" s="1">
        <f t="shared" si="2"/>
        <v>4</v>
      </c>
      <c r="H17" s="1">
        <f t="shared" si="2"/>
        <v>5</v>
      </c>
      <c r="I17" s="1">
        <f t="shared" si="2"/>
        <v>6</v>
      </c>
      <c r="J17" s="1">
        <f t="shared" si="2"/>
        <v>7</v>
      </c>
      <c r="K17" s="1">
        <f t="shared" si="2"/>
        <v>8</v>
      </c>
      <c r="L17" s="1">
        <f t="shared" si="2"/>
        <v>9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x14ac:dyDescent="0.2">
      <c r="A18" s="1"/>
      <c r="B18" s="1">
        <v>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x14ac:dyDescent="0.2">
      <c r="A19" s="1"/>
      <c r="B19" s="1">
        <f t="shared" ref="B19:B27" si="3">B18+1</f>
        <v>2</v>
      </c>
      <c r="C19" s="1"/>
      <c r="D19" s="1"/>
      <c r="E19" s="1"/>
      <c r="F19" s="1"/>
      <c r="G19" s="1"/>
      <c r="H19" s="1"/>
      <c r="I19" s="1"/>
      <c r="J19" s="1"/>
      <c r="K19" s="1"/>
      <c r="L19" s="9">
        <f t="shared" ref="L19:L27" ca="1" si="4">OFFSET($C$29,$B19,0)*OFFSET($O$41,L$17,($B19-1))</f>
        <v>0</v>
      </c>
      <c r="M19" s="1"/>
      <c r="N19" s="9">
        <f t="shared" ref="N19:N27" ca="1" si="5">SUM(D19:L19)</f>
        <v>0</v>
      </c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x14ac:dyDescent="0.2">
      <c r="A20" s="1"/>
      <c r="B20" s="1">
        <f t="shared" si="3"/>
        <v>3</v>
      </c>
      <c r="C20" s="1"/>
      <c r="D20" s="1"/>
      <c r="E20" s="1"/>
      <c r="F20" s="1"/>
      <c r="G20" s="1"/>
      <c r="H20" s="1"/>
      <c r="I20" s="1"/>
      <c r="J20" s="1"/>
      <c r="K20" s="9">
        <f t="shared" ref="K20:K27" ca="1" si="6">OFFSET($C$29,$B20,0)*OFFSET($O$41,K$17,($B20-1))</f>
        <v>0</v>
      </c>
      <c r="L20" s="9">
        <f t="shared" ca="1" si="4"/>
        <v>0</v>
      </c>
      <c r="M20" s="1"/>
      <c r="N20" s="9">
        <f t="shared" ca="1" si="5"/>
        <v>0</v>
      </c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x14ac:dyDescent="0.2">
      <c r="A21" s="1"/>
      <c r="B21" s="1">
        <f t="shared" si="3"/>
        <v>4</v>
      </c>
      <c r="C21" s="1"/>
      <c r="D21" s="1"/>
      <c r="E21" s="1"/>
      <c r="F21" s="1"/>
      <c r="G21" s="1"/>
      <c r="H21" s="1"/>
      <c r="I21" s="1"/>
      <c r="J21" s="9">
        <f t="shared" ref="J21:J27" ca="1" si="7">OFFSET($C$29,$B21,0)*OFFSET($O$41,J$17,($B21-1))</f>
        <v>0</v>
      </c>
      <c r="K21" s="9">
        <f t="shared" ca="1" si="6"/>
        <v>0</v>
      </c>
      <c r="L21" s="9">
        <f t="shared" ca="1" si="4"/>
        <v>0</v>
      </c>
      <c r="M21" s="1"/>
      <c r="N21" s="9">
        <f t="shared" ca="1" si="5"/>
        <v>0</v>
      </c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x14ac:dyDescent="0.2">
      <c r="A22" s="1"/>
      <c r="B22" s="1">
        <f t="shared" si="3"/>
        <v>5</v>
      </c>
      <c r="C22" s="1"/>
      <c r="D22" s="1"/>
      <c r="E22" s="1"/>
      <c r="F22" s="1"/>
      <c r="G22" s="1"/>
      <c r="H22" s="1"/>
      <c r="I22" s="9">
        <f t="shared" ref="I22:I27" ca="1" si="8">OFFSET($C$29,$B22,0)*OFFSET($O$41,I$17,($B22-1))</f>
        <v>0</v>
      </c>
      <c r="J22" s="9">
        <f t="shared" ca="1" si="7"/>
        <v>0</v>
      </c>
      <c r="K22" s="9">
        <f t="shared" ca="1" si="6"/>
        <v>0</v>
      </c>
      <c r="L22" s="9">
        <f t="shared" ca="1" si="4"/>
        <v>0</v>
      </c>
      <c r="M22" s="1"/>
      <c r="N22" s="9">
        <f t="shared" ca="1" si="5"/>
        <v>0</v>
      </c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x14ac:dyDescent="0.2">
      <c r="A23" s="1"/>
      <c r="B23" s="1">
        <f t="shared" si="3"/>
        <v>6</v>
      </c>
      <c r="C23" s="1"/>
      <c r="D23" s="1"/>
      <c r="E23" s="1"/>
      <c r="F23" s="1"/>
      <c r="G23" s="1"/>
      <c r="H23" s="9">
        <f ca="1">OFFSET($C$29,$B23,0)*OFFSET($O$41,H$17,($B23-1))</f>
        <v>59443.320559505839</v>
      </c>
      <c r="I23" s="9">
        <f t="shared" ca="1" si="8"/>
        <v>0</v>
      </c>
      <c r="J23" s="9">
        <f t="shared" ca="1" si="7"/>
        <v>0</v>
      </c>
      <c r="K23" s="9">
        <f t="shared" ca="1" si="6"/>
        <v>0</v>
      </c>
      <c r="L23" s="9">
        <f t="shared" ca="1" si="4"/>
        <v>0</v>
      </c>
      <c r="M23" s="1"/>
      <c r="N23" s="9">
        <f t="shared" ca="1" si="5"/>
        <v>59443.320559505839</v>
      </c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x14ac:dyDescent="0.2">
      <c r="A24" s="1"/>
      <c r="B24" s="1">
        <f t="shared" si="3"/>
        <v>7</v>
      </c>
      <c r="C24" s="1"/>
      <c r="D24" s="1"/>
      <c r="E24" s="1"/>
      <c r="F24" s="1"/>
      <c r="G24" s="9">
        <f ca="1">OFFSET($C$29,$B24,0)*OFFSET($O$41,G$17,($B24-1))</f>
        <v>92489.580118829093</v>
      </c>
      <c r="H24" s="9">
        <f ca="1">OFFSET($C$29,$B24,0)*OFFSET($O$41,H$17,($B24-1))</f>
        <v>50062.983957466902</v>
      </c>
      <c r="I24" s="9">
        <f t="shared" ca="1" si="8"/>
        <v>35834.057999476456</v>
      </c>
      <c r="J24" s="9">
        <f t="shared" ca="1" si="7"/>
        <v>0</v>
      </c>
      <c r="K24" s="9">
        <f t="shared" ca="1" si="6"/>
        <v>0</v>
      </c>
      <c r="L24" s="9">
        <f t="shared" ca="1" si="4"/>
        <v>0</v>
      </c>
      <c r="M24" s="1"/>
      <c r="N24" s="9">
        <f t="shared" ca="1" si="5"/>
        <v>178386.62207577244</v>
      </c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x14ac:dyDescent="0.2">
      <c r="A25" s="1"/>
      <c r="B25" s="1">
        <f t="shared" si="3"/>
        <v>8</v>
      </c>
      <c r="C25" s="1"/>
      <c r="D25" s="1"/>
      <c r="E25" s="1"/>
      <c r="F25" s="9">
        <f ca="1">OFFSET($C$29,$B25,0)*OFFSET($O$41,F$17,($B25-1))</f>
        <v>155723.16361470133</v>
      </c>
      <c r="G25" s="9">
        <f ca="1">OFFSET($C$29,$B25,0)*OFFSET($O$41,G$17,($B25-1))</f>
        <v>113706.53998925006</v>
      </c>
      <c r="H25" s="9">
        <f ca="1">OFFSET($C$29,$B25,0)*OFFSET($O$41,H$17,($B25-1))</f>
        <v>61531.04755402662</v>
      </c>
      <c r="I25" s="9">
        <f t="shared" ca="1" si="8"/>
        <v>44064.72784846658</v>
      </c>
      <c r="J25" s="9">
        <f t="shared" ca="1" si="7"/>
        <v>23897.199138510416</v>
      </c>
      <c r="K25" s="9">
        <f t="shared" ca="1" si="6"/>
        <v>0</v>
      </c>
      <c r="L25" s="9">
        <f t="shared" ca="1" si="4"/>
        <v>0</v>
      </c>
      <c r="M25" s="1"/>
      <c r="N25" s="9">
        <f t="shared" ca="1" si="5"/>
        <v>398922.67814495496</v>
      </c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x14ac:dyDescent="0.2">
      <c r="A26" s="1"/>
      <c r="B26" s="1">
        <f t="shared" si="3"/>
        <v>9</v>
      </c>
      <c r="C26" s="1"/>
      <c r="D26" s="1"/>
      <c r="E26" s="9">
        <f ca="1">OFFSET($C$29,$B26,0)*OFFSET($O$41,E$17,($B26-1))</f>
        <v>216030.80400009465</v>
      </c>
      <c r="F26" s="9">
        <f ca="1">OFFSET($C$29,$B26,0)*OFFSET($O$41,F$17,($B26-1))</f>
        <v>161919.8196106292</v>
      </c>
      <c r="G26" s="9">
        <f ca="1">OFFSET($C$29,$B26,0)*OFFSET($O$41,G$17,($B26-1))</f>
        <v>118229.4099653684</v>
      </c>
      <c r="H26" s="9">
        <f ca="1">OFFSET($C$29,$B26,0)*OFFSET($O$41,H$17,($B26-1))</f>
        <v>63987.461903687334</v>
      </c>
      <c r="I26" s="9">
        <f t="shared" ca="1" si="8"/>
        <v>45769.831152041093</v>
      </c>
      <c r="J26" s="9">
        <f t="shared" ca="1" si="7"/>
        <v>24895.88834805986</v>
      </c>
      <c r="K26" s="9">
        <f t="shared" ca="1" si="6"/>
        <v>27409.238454254861</v>
      </c>
      <c r="L26" s="9">
        <f t="shared" ca="1" si="4"/>
        <v>0</v>
      </c>
      <c r="M26" s="1"/>
      <c r="N26" s="9">
        <f t="shared" ca="1" si="5"/>
        <v>658242.4534341353</v>
      </c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x14ac:dyDescent="0.2">
      <c r="A27" s="1"/>
      <c r="B27" s="1">
        <f t="shared" si="3"/>
        <v>10</v>
      </c>
      <c r="C27" s="1"/>
      <c r="D27" s="9">
        <f ca="1">OFFSET($C$29,$B27,0)*OFFSET($O$41,D$17,($B27-1))</f>
        <v>548892.65513260523</v>
      </c>
      <c r="E27" s="9">
        <f ca="1">OFFSET($C$29,$B27,0)*OFFSET($O$41,E$17,($B27-1))</f>
        <v>210107.39703762977</v>
      </c>
      <c r="F27" s="9">
        <f ca="1">OFFSET($C$29,$B27,0)*OFFSET($O$41,F$17,($B27-1))</f>
        <v>157453.12537850105</v>
      </c>
      <c r="G27" s="9">
        <f ca="1">OFFSET($C$29,$B27,0)*OFFSET($O$41,G$17,($B27-1))</f>
        <v>118213.92111604333</v>
      </c>
      <c r="H27" s="9">
        <f ca="1">OFFSET($C$29,$B27,0)*OFFSET($O$41,H$17,($B27-1))</f>
        <v>62324.122857265596</v>
      </c>
      <c r="I27" s="9">
        <f t="shared" ca="1" si="8"/>
        <v>45963.252614101817</v>
      </c>
      <c r="J27" s="9">
        <f t="shared" ca="1" si="7"/>
        <v>22653.382022800572</v>
      </c>
      <c r="K27" s="9">
        <f t="shared" ca="1" si="6"/>
        <v>29675.042191006509</v>
      </c>
      <c r="L27" s="9">
        <f t="shared" ca="1" si="4"/>
        <v>-2325.4709722079124</v>
      </c>
      <c r="M27" s="1"/>
      <c r="N27" s="9">
        <f t="shared" ca="1" si="5"/>
        <v>1192957.427377746</v>
      </c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x14ac:dyDescent="0.2">
      <c r="A29" s="1"/>
      <c r="B29" s="1"/>
      <c r="C29" s="1" t="s">
        <v>12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x14ac:dyDescent="0.2">
      <c r="A30" s="1"/>
      <c r="B30" s="1">
        <v>1</v>
      </c>
      <c r="C30" s="5">
        <f ca="1">Parameters!$C$19*OFFSET(Parameters!$H$4,$B30,0)</f>
        <v>208.37477224947443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x14ac:dyDescent="0.2">
      <c r="A31" s="1"/>
      <c r="B31" s="1">
        <f t="shared" ref="B31:B39" si="9">B30+1</f>
        <v>2</v>
      </c>
      <c r="C31" s="5">
        <f ca="1">Parameters!$C$19*OFFSET(Parameters!$H$4,$B31,0)</f>
        <v>157.57406230158833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x14ac:dyDescent="0.2">
      <c r="A32" s="1"/>
      <c r="B32" s="1">
        <f t="shared" si="9"/>
        <v>3</v>
      </c>
      <c r="C32" s="5">
        <f ca="1">Parameters!$C$19*OFFSET(Parameters!$H$4,$B32,0)</f>
        <v>153.15606958793046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x14ac:dyDescent="0.2">
      <c r="A33" s="1"/>
      <c r="B33" s="1">
        <f t="shared" si="9"/>
        <v>4</v>
      </c>
      <c r="C33" s="5">
        <f ca="1">Parameters!$C$19*OFFSET(Parameters!$H$4,$B33,0)</f>
        <v>185.61679805195428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x14ac:dyDescent="0.2">
      <c r="A34" s="1"/>
      <c r="B34" s="1">
        <f t="shared" si="9"/>
        <v>5</v>
      </c>
      <c r="C34" s="5">
        <f ca="1">Parameters!$C$19*OFFSET(Parameters!$H$4,$B34,0)</f>
        <v>163.3715471149944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x14ac:dyDescent="0.2">
      <c r="A35" s="1"/>
      <c r="B35" s="1">
        <f t="shared" si="9"/>
        <v>6</v>
      </c>
      <c r="C35" s="5">
        <f ca="1">Parameters!$C$19*OFFSET(Parameters!$H$4,$B35,0)</f>
        <v>162.33614181837856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x14ac:dyDescent="0.2">
      <c r="A36" s="1"/>
      <c r="B36" s="1">
        <f t="shared" si="9"/>
        <v>7</v>
      </c>
      <c r="C36" s="5">
        <f ca="1">Parameters!$C$19*OFFSET(Parameters!$H$4,$B36,0)</f>
        <v>137.63635422593893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x14ac:dyDescent="0.2">
      <c r="A37" s="1"/>
      <c r="B37" s="1">
        <f t="shared" si="9"/>
        <v>8</v>
      </c>
      <c r="C37" s="5">
        <f ca="1">Parameters!$C$19*OFFSET(Parameters!$H$4,$B37,0)</f>
        <v>153.58081221476493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x14ac:dyDescent="0.2">
      <c r="A38" s="1"/>
      <c r="B38" s="1">
        <f t="shared" si="9"/>
        <v>9</v>
      </c>
      <c r="C38" s="5">
        <f ca="1">Parameters!$C$19*OFFSET(Parameters!$H$4,$B38,0)</f>
        <v>145.66263419655473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x14ac:dyDescent="0.2">
      <c r="A39" s="1"/>
      <c r="B39" s="1">
        <f t="shared" si="9"/>
        <v>10</v>
      </c>
      <c r="C39" s="5">
        <f ca="1">Parameters!$C$19*OFFSET(Parameters!$H$4,$B39,0)</f>
        <v>170.81860202297082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x14ac:dyDescent="0.2">
      <c r="A40" s="1"/>
      <c r="B40" s="1"/>
      <c r="C40" s="1"/>
      <c r="D40" s="9"/>
      <c r="E40" s="9"/>
      <c r="F40" s="9"/>
      <c r="G40" s="9"/>
      <c r="H40" s="9"/>
      <c r="I40" s="9"/>
      <c r="J40" s="9"/>
      <c r="K40" s="9"/>
      <c r="L40" s="9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x14ac:dyDescent="0.2">
      <c r="A41" s="1"/>
      <c r="B41" s="1"/>
      <c r="C41" s="1" t="s">
        <v>13</v>
      </c>
      <c r="D41" s="1"/>
      <c r="E41" s="1">
        <v>2</v>
      </c>
      <c r="F41" s="1">
        <f t="shared" ref="F41:M41" si="10">E41+1</f>
        <v>3</v>
      </c>
      <c r="G41" s="1">
        <f t="shared" si="10"/>
        <v>4</v>
      </c>
      <c r="H41" s="1">
        <f t="shared" si="10"/>
        <v>5</v>
      </c>
      <c r="I41" s="1">
        <f t="shared" si="10"/>
        <v>6</v>
      </c>
      <c r="J41" s="1">
        <f t="shared" si="10"/>
        <v>7</v>
      </c>
      <c r="K41" s="1">
        <f t="shared" si="10"/>
        <v>8</v>
      </c>
      <c r="L41" s="1">
        <f t="shared" si="10"/>
        <v>9</v>
      </c>
      <c r="M41" s="1">
        <f t="shared" si="10"/>
        <v>10</v>
      </c>
      <c r="N41" s="1"/>
      <c r="O41" s="1"/>
      <c r="P41" s="1">
        <v>2</v>
      </c>
      <c r="Q41" s="1">
        <f t="shared" ref="Q41:X41" si="11">P41+1</f>
        <v>3</v>
      </c>
      <c r="R41" s="1">
        <f t="shared" si="11"/>
        <v>4</v>
      </c>
      <c r="S41" s="1">
        <f t="shared" si="11"/>
        <v>5</v>
      </c>
      <c r="T41" s="1">
        <f t="shared" si="11"/>
        <v>6</v>
      </c>
      <c r="U41" s="1">
        <f t="shared" si="11"/>
        <v>7</v>
      </c>
      <c r="V41" s="1">
        <f t="shared" si="11"/>
        <v>8</v>
      </c>
      <c r="W41" s="1">
        <f t="shared" si="11"/>
        <v>9</v>
      </c>
      <c r="X41" s="1">
        <f t="shared" si="11"/>
        <v>10</v>
      </c>
    </row>
    <row r="42" spans="1:24" x14ac:dyDescent="0.2">
      <c r="A42" s="1"/>
      <c r="B42" s="1">
        <v>0</v>
      </c>
      <c r="C42" s="4">
        <f ca="1">Parameters!G4</f>
        <v>0.36488980469225779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>
        <v>2</v>
      </c>
      <c r="P42" s="9">
        <f t="shared" ref="P42:X42" ca="1" si="12">E53</f>
        <v>2478.3602691070087</v>
      </c>
      <c r="Q42" s="9">
        <f t="shared" ca="1" si="12"/>
        <v>3082.583329105074</v>
      </c>
      <c r="R42" s="9">
        <f t="shared" ca="1" si="12"/>
        <v>2877.9539648082423</v>
      </c>
      <c r="S42" s="9">
        <f t="shared" ca="1" si="12"/>
        <v>2955.2386335765232</v>
      </c>
      <c r="T42" s="9">
        <f t="shared" ca="1" si="12"/>
        <v>3082.8681637771078</v>
      </c>
      <c r="U42" s="9">
        <f t="shared" ca="1" si="12"/>
        <v>3062.1578461834993</v>
      </c>
      <c r="V42" s="9">
        <f t="shared" ca="1" si="12"/>
        <v>3373.6859347606392</v>
      </c>
      <c r="W42" s="9">
        <f t="shared" ca="1" si="12"/>
        <v>3700.0008635240679</v>
      </c>
      <c r="X42" s="9">
        <f t="shared" ca="1" si="12"/>
        <v>3213.307266493101</v>
      </c>
    </row>
    <row r="43" spans="1:24" x14ac:dyDescent="0.2">
      <c r="A43" s="1"/>
      <c r="B43" s="1">
        <f t="shared" ref="B43:B51" si="13">B42+1</f>
        <v>1</v>
      </c>
      <c r="C43" s="4">
        <f ca="1">Parameters!G5</f>
        <v>0.29241125366212584</v>
      </c>
      <c r="D43" s="1"/>
      <c r="E43" s="9">
        <f t="shared" ref="E43:M43" ca="1" si="14">OFFSET($C$3,E$41,$B42)*$C43</f>
        <v>2352.8706848097318</v>
      </c>
      <c r="F43" s="9">
        <f t="shared" ca="1" si="14"/>
        <v>2926.4953253268777</v>
      </c>
      <c r="G43" s="9">
        <f t="shared" ca="1" si="14"/>
        <v>2732.2505464602882</v>
      </c>
      <c r="H43" s="9">
        <f t="shared" ca="1" si="14"/>
        <v>2805.6518988282492</v>
      </c>
      <c r="I43" s="9">
        <f t="shared" ca="1" si="14"/>
        <v>2926.8964854828337</v>
      </c>
      <c r="J43" s="9">
        <f t="shared" ca="1" si="14"/>
        <v>2907.3516858977355</v>
      </c>
      <c r="K43" s="9">
        <f t="shared" ca="1" si="14"/>
        <v>3203.8148453195486</v>
      </c>
      <c r="L43" s="9">
        <f t="shared" ca="1" si="14"/>
        <v>3517.8221092464396</v>
      </c>
      <c r="M43" s="9">
        <f t="shared" ca="1" si="14"/>
        <v>3213.307266493101</v>
      </c>
      <c r="N43" s="1"/>
      <c r="O43" s="1">
        <f t="shared" ref="O43:O50" si="15">O42+1</f>
        <v>3</v>
      </c>
      <c r="P43" s="1"/>
      <c r="Q43" s="9">
        <f t="shared" ref="Q43:X43" ca="1" si="16">E67</f>
        <v>1237.0207939167969</v>
      </c>
      <c r="R43" s="9">
        <f t="shared" ca="1" si="16"/>
        <v>1154.9160141844875</v>
      </c>
      <c r="S43" s="9">
        <f t="shared" ca="1" si="16"/>
        <v>1185.902019264443</v>
      </c>
      <c r="T43" s="9">
        <f t="shared" ca="1" si="16"/>
        <v>1237.1109607025594</v>
      </c>
      <c r="U43" s="9">
        <f t="shared" ca="1" si="16"/>
        <v>1228.7585193335767</v>
      </c>
      <c r="V43" s="9">
        <f t="shared" ca="1" si="16"/>
        <v>1353.6752860435231</v>
      </c>
      <c r="W43" s="9">
        <f t="shared" ca="1" si="16"/>
        <v>1483.0900538884</v>
      </c>
      <c r="X43" s="9">
        <f t="shared" ca="1" si="16"/>
        <v>1230.003023964425</v>
      </c>
    </row>
    <row r="44" spans="1:24" x14ac:dyDescent="0.2">
      <c r="A44" s="1"/>
      <c r="B44" s="1">
        <f t="shared" si="13"/>
        <v>2</v>
      </c>
      <c r="C44" s="4">
        <f ca="1">Parameters!G6</f>
        <v>0.11193038711114979</v>
      </c>
      <c r="D44" s="1"/>
      <c r="E44" s="9">
        <f t="shared" ref="E44:L44" ca="1" si="17">OFFSET($C$3,E$41,$B43)*$C44</f>
        <v>121.84898412239725</v>
      </c>
      <c r="F44" s="9">
        <f t="shared" ca="1" si="17"/>
        <v>151.55549547716035</v>
      </c>
      <c r="G44" s="9">
        <f t="shared" ca="1" si="17"/>
        <v>141.4960692924665</v>
      </c>
      <c r="H44" s="9">
        <f t="shared" ca="1" si="17"/>
        <v>145.2973322675158</v>
      </c>
      <c r="I44" s="9">
        <f t="shared" ca="1" si="17"/>
        <v>151.57627050648483</v>
      </c>
      <c r="J44" s="9">
        <f t="shared" ca="1" si="17"/>
        <v>150.56409674372972</v>
      </c>
      <c r="K44" s="9">
        <f t="shared" ca="1" si="17"/>
        <v>165.91714399723207</v>
      </c>
      <c r="L44" s="9">
        <f t="shared" ca="1" si="17"/>
        <v>182.1787542776284</v>
      </c>
      <c r="M44" s="1"/>
      <c r="N44" s="1"/>
      <c r="O44" s="1">
        <f t="shared" si="15"/>
        <v>4</v>
      </c>
      <c r="P44" s="1"/>
      <c r="Q44" s="1"/>
      <c r="R44" s="9">
        <f t="shared" ref="R44:X44" ca="1" si="18">E81</f>
        <v>865.03384126024889</v>
      </c>
      <c r="S44" s="9">
        <f t="shared" ca="1" si="18"/>
        <v>888.27597840409339</v>
      </c>
      <c r="T44" s="9">
        <f t="shared" ca="1" si="18"/>
        <v>926.61106322291425</v>
      </c>
      <c r="U44" s="9">
        <f t="shared" ca="1" si="18"/>
        <v>920.37840723873353</v>
      </c>
      <c r="V44" s="9">
        <f t="shared" ca="1" si="18"/>
        <v>1013.9493428185584</v>
      </c>
      <c r="W44" s="9">
        <f t="shared" ca="1" si="18"/>
        <v>1111.6084815007348</v>
      </c>
      <c r="X44" s="9">
        <f t="shared" ca="1" si="18"/>
        <v>921.7563164304994</v>
      </c>
    </row>
    <row r="45" spans="1:24" x14ac:dyDescent="0.2">
      <c r="A45" s="1"/>
      <c r="B45" s="1">
        <f t="shared" si="13"/>
        <v>3</v>
      </c>
      <c r="C45" s="4">
        <f ca="1">Parameters!G7</f>
        <v>8.3879908675084117E-2</v>
      </c>
      <c r="D45" s="1"/>
      <c r="E45" s="9">
        <f t="shared" ref="E45:K45" ca="1" si="19">OFFSET($C$3,E$41,$B44)*$C45</f>
        <v>2.9037640354851995</v>
      </c>
      <c r="F45" s="9">
        <f t="shared" ca="1" si="19"/>
        <v>3.6116952497909747</v>
      </c>
      <c r="G45" s="9">
        <f t="shared" ca="1" si="19"/>
        <v>3.3719706416367492</v>
      </c>
      <c r="H45" s="9">
        <f t="shared" ca="1" si="19"/>
        <v>3.4625579435816056</v>
      </c>
      <c r="I45" s="9">
        <f t="shared" ca="1" si="19"/>
        <v>3.6121903362574161</v>
      </c>
      <c r="J45" s="9">
        <f t="shared" ca="1" si="19"/>
        <v>3.5880693820195235</v>
      </c>
      <c r="K45" s="9">
        <f t="shared" ca="1" si="19"/>
        <v>3.9539454438588471</v>
      </c>
      <c r="L45" s="1"/>
      <c r="M45" s="1"/>
      <c r="N45" s="1"/>
      <c r="O45" s="1">
        <f t="shared" si="15"/>
        <v>5</v>
      </c>
      <c r="P45" s="1"/>
      <c r="Q45" s="1"/>
      <c r="R45" s="1"/>
      <c r="S45" s="9">
        <f t="shared" ref="S45:X45" ca="1" si="20">E95</f>
        <v>648.53204703305835</v>
      </c>
      <c r="T45" s="9">
        <f t="shared" ca="1" si="20"/>
        <v>676.56199078170448</v>
      </c>
      <c r="U45" s="9">
        <f t="shared" ca="1" si="20"/>
        <v>671.98510625326139</v>
      </c>
      <c r="V45" s="9">
        <f t="shared" ca="1" si="20"/>
        <v>740.36944035850433</v>
      </c>
      <c r="W45" s="9">
        <f t="shared" ca="1" si="20"/>
        <v>811.66601591065285</v>
      </c>
      <c r="X45" s="9">
        <f t="shared" ca="1" si="20"/>
        <v>692.04360483026619</v>
      </c>
    </row>
    <row r="46" spans="1:24" x14ac:dyDescent="0.2">
      <c r="A46" s="1"/>
      <c r="B46" s="1">
        <f t="shared" si="13"/>
        <v>4</v>
      </c>
      <c r="C46" s="4">
        <f ca="1">Parameters!G8</f>
        <v>6.2976031015585243E-2</v>
      </c>
      <c r="D46" s="1"/>
      <c r="E46" s="9">
        <f t="shared" ref="E46:J46" ca="1" si="21">OFFSET($C$3,E$41,$B45)*$C46</f>
        <v>0.52926644361559527</v>
      </c>
      <c r="F46" s="9">
        <f t="shared" ca="1" si="21"/>
        <v>0.65830042555809853</v>
      </c>
      <c r="G46" s="9">
        <f t="shared" ca="1" si="21"/>
        <v>0.61460603811668624</v>
      </c>
      <c r="H46" s="9">
        <f t="shared" ca="1" si="21"/>
        <v>0.63111730368481811</v>
      </c>
      <c r="I46" s="9">
        <f t="shared" ca="1" si="21"/>
        <v>0.6583906645204155</v>
      </c>
      <c r="J46" s="9">
        <f t="shared" ca="1" si="21"/>
        <v>0.65399416001450761</v>
      </c>
      <c r="K46" s="1"/>
      <c r="L46" s="1"/>
      <c r="M46" s="1"/>
      <c r="N46" s="1"/>
      <c r="O46" s="1">
        <f t="shared" si="15"/>
        <v>6</v>
      </c>
      <c r="P46" s="1"/>
      <c r="Q46" s="1"/>
      <c r="R46" s="1"/>
      <c r="S46" s="1"/>
      <c r="T46" s="9">
        <f ca="1">E109</f>
        <v>366.17428438092941</v>
      </c>
      <c r="U46" s="9">
        <f ca="1">F109</f>
        <v>363.7337260131527</v>
      </c>
      <c r="V46" s="9">
        <f ca="1">G109</f>
        <v>400.64280600354289</v>
      </c>
      <c r="W46" s="9">
        <f ca="1">H109</f>
        <v>439.28535452231159</v>
      </c>
      <c r="X46" s="9">
        <f ca="1">I109</f>
        <v>364.85559604851795</v>
      </c>
    </row>
    <row r="47" spans="1:24" x14ac:dyDescent="0.2">
      <c r="A47" s="1"/>
      <c r="B47" s="1">
        <f t="shared" si="13"/>
        <v>5</v>
      </c>
      <c r="C47" s="4">
        <f ca="1">Parameters!G9</f>
        <v>3.3201892442307576E-2</v>
      </c>
      <c r="D47" s="1"/>
      <c r="E47" s="9">
        <f ca="1">OFFSET($C$3,E$41,$B46)*$C47</f>
        <v>0.10034563548630704</v>
      </c>
      <c r="F47" s="9">
        <f ca="1">OFFSET($C$3,F$41,$B46)*$C47</f>
        <v>0.12480967826388628</v>
      </c>
      <c r="G47" s="9">
        <f ca="1">OFFSET($C$3,G$41,$B46)*$C47</f>
        <v>0.11652549337386912</v>
      </c>
      <c r="H47" s="9">
        <f ca="1">OFFSET($C$3,H$41,$B46)*$C47</f>
        <v>0.1196559269316798</v>
      </c>
      <c r="I47" s="9">
        <f ca="1">OFFSET($C$3,I$41,$B46)*$C47</f>
        <v>0.12482678701152851</v>
      </c>
      <c r="J47" s="1"/>
      <c r="K47" s="1"/>
      <c r="L47" s="1"/>
      <c r="M47" s="1"/>
      <c r="N47" s="1"/>
      <c r="O47" s="1">
        <f t="shared" si="15"/>
        <v>7</v>
      </c>
      <c r="P47" s="1"/>
      <c r="Q47" s="1"/>
      <c r="R47" s="1"/>
      <c r="S47" s="1"/>
      <c r="T47" s="1"/>
      <c r="U47" s="9">
        <f ca="1">E123</f>
        <v>260.35314725535773</v>
      </c>
      <c r="V47" s="9">
        <f ca="1">F123</f>
        <v>286.91558022786842</v>
      </c>
      <c r="W47" s="9">
        <f ca="1">G123</f>
        <v>314.21806563157469</v>
      </c>
      <c r="X47" s="9">
        <f ca="1">H123</f>
        <v>269.07638904526868</v>
      </c>
    </row>
    <row r="48" spans="1:24" x14ac:dyDescent="0.2">
      <c r="A48" s="1"/>
      <c r="B48" s="1">
        <f t="shared" si="13"/>
        <v>6</v>
      </c>
      <c r="C48" s="4">
        <f ca="1">Parameters!G10</f>
        <v>2.4485975889095339E-2</v>
      </c>
      <c r="D48" s="1"/>
      <c r="E48" s="9">
        <f ca="1">OFFSET($C$3,E$41,$B47)*$C48</f>
        <v>6.3794780541470378E-2</v>
      </c>
      <c r="F48" s="9">
        <f ca="1">OFFSET($C$3,F$41,$B47)*$C48</f>
        <v>7.9347806167241394E-2</v>
      </c>
      <c r="G48" s="9">
        <f ca="1">OFFSET($C$3,G$41,$B47)*$C48</f>
        <v>7.408113209155899E-2</v>
      </c>
      <c r="H48" s="9">
        <f ca="1">OFFSET($C$3,H$41,$B47)*$C48</f>
        <v>7.6071306560556579E-2</v>
      </c>
      <c r="I48" s="1"/>
      <c r="J48" s="1"/>
      <c r="K48" s="1"/>
      <c r="L48" s="1"/>
      <c r="M48" s="1"/>
      <c r="N48" s="1"/>
      <c r="O48" s="1">
        <f t="shared" si="15"/>
        <v>8</v>
      </c>
      <c r="P48" s="1"/>
      <c r="Q48" s="1"/>
      <c r="R48" s="1"/>
      <c r="S48" s="1"/>
      <c r="T48" s="1"/>
      <c r="U48" s="1"/>
      <c r="V48" s="9">
        <f ca="1">E137</f>
        <v>155.6001612043369</v>
      </c>
      <c r="W48" s="9">
        <f ca="1">F137</f>
        <v>170.91472006791915</v>
      </c>
      <c r="X48" s="9">
        <f ca="1">G137</f>
        <v>132.61659886289351</v>
      </c>
    </row>
    <row r="49" spans="1:24" x14ac:dyDescent="0.2">
      <c r="A49" s="1"/>
      <c r="B49" s="1">
        <f t="shared" si="13"/>
        <v>7</v>
      </c>
      <c r="C49" s="4">
        <f ca="1">Parameters!G11</f>
        <v>1.2068122564645874E-2</v>
      </c>
      <c r="D49" s="1"/>
      <c r="E49" s="9">
        <f ca="1">OFFSET($C$3,E$41,$B48)*$C49</f>
        <v>2.5977159958746558E-2</v>
      </c>
      <c r="F49" s="9">
        <f ca="1">OFFSET($C$3,F$41,$B48)*$C49</f>
        <v>3.2310333787293526E-2</v>
      </c>
      <c r="G49" s="9">
        <f ca="1">OFFSET($C$3,G$41,$B48)*$C49</f>
        <v>3.0165750268808834E-2</v>
      </c>
      <c r="H49" s="1"/>
      <c r="I49" s="1"/>
      <c r="J49" s="1"/>
      <c r="K49" s="1"/>
      <c r="L49" s="1"/>
      <c r="M49" s="1"/>
      <c r="N49" s="1"/>
      <c r="O49" s="1">
        <f t="shared" si="15"/>
        <v>9</v>
      </c>
      <c r="P49" s="1"/>
      <c r="Q49" s="1"/>
      <c r="R49" s="1"/>
      <c r="S49" s="1"/>
      <c r="T49" s="1"/>
      <c r="U49" s="1"/>
      <c r="V49" s="1"/>
      <c r="W49" s="9">
        <f ca="1">E151</f>
        <v>188.16931744670558</v>
      </c>
      <c r="X49" s="9">
        <f ca="1">F151</f>
        <v>173.72254449791106</v>
      </c>
    </row>
    <row r="50" spans="1:24" x14ac:dyDescent="0.2">
      <c r="A50" s="1"/>
      <c r="B50" s="1">
        <f t="shared" si="13"/>
        <v>8</v>
      </c>
      <c r="C50" s="4">
        <f ca="1">Parameters!G12</f>
        <v>1.5808767358077264E-2</v>
      </c>
      <c r="D50" s="1"/>
      <c r="E50" s="9">
        <f ca="1">OFFSET($C$3,E$41,$B49)*$C50</f>
        <v>2.0939744360270161E-2</v>
      </c>
      <c r="F50" s="9">
        <f ca="1">OFFSET($C$3,F$41,$B49)*$C50</f>
        <v>2.6044807468382385E-2</v>
      </c>
      <c r="G50" s="1"/>
      <c r="H50" s="1"/>
      <c r="I50" s="1"/>
      <c r="J50" s="1"/>
      <c r="K50" s="1"/>
      <c r="L50" s="1"/>
      <c r="M50" s="1"/>
      <c r="N50" s="1"/>
      <c r="O50" s="1">
        <f t="shared" si="15"/>
        <v>10</v>
      </c>
      <c r="P50" s="1"/>
      <c r="Q50" s="1"/>
      <c r="R50" s="1"/>
      <c r="S50" s="1"/>
      <c r="T50" s="1"/>
      <c r="U50" s="1"/>
      <c r="V50" s="1"/>
      <c r="W50" s="1"/>
      <c r="X50" s="9">
        <f ca="1">E165</f>
        <v>-13.613686944324687</v>
      </c>
    </row>
    <row r="51" spans="1:24" x14ac:dyDescent="0.2">
      <c r="A51" s="1"/>
      <c r="B51" s="1">
        <f t="shared" si="13"/>
        <v>9</v>
      </c>
      <c r="C51" s="4">
        <f ca="1">Parameters!G13</f>
        <v>-1.2388467507802974E-3</v>
      </c>
      <c r="D51" s="1"/>
      <c r="E51" s="9">
        <f ca="1">OFFSET($C$3,E$41,$B50)*$C51</f>
        <v>-3.4876245679669625E-3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x14ac:dyDescent="0.2">
      <c r="A53" s="1"/>
      <c r="B53" s="1"/>
      <c r="C53" s="1"/>
      <c r="D53" s="1"/>
      <c r="E53" s="9">
        <f t="shared" ref="E53:M53" ca="1" si="22">SUM(E43:E51)</f>
        <v>2478.3602691070087</v>
      </c>
      <c r="F53" s="9">
        <f t="shared" ca="1" si="22"/>
        <v>3082.583329105074</v>
      </c>
      <c r="G53" s="9">
        <f t="shared" ca="1" si="22"/>
        <v>2877.9539648082423</v>
      </c>
      <c r="H53" s="9">
        <f t="shared" ca="1" si="22"/>
        <v>2955.2386335765232</v>
      </c>
      <c r="I53" s="9">
        <f t="shared" ca="1" si="22"/>
        <v>3082.8681637771078</v>
      </c>
      <c r="J53" s="9">
        <f t="shared" ca="1" si="22"/>
        <v>3062.1578461834993</v>
      </c>
      <c r="K53" s="9">
        <f t="shared" ca="1" si="22"/>
        <v>3373.6859347606392</v>
      </c>
      <c r="L53" s="9">
        <f t="shared" ca="1" si="22"/>
        <v>3700.0008635240679</v>
      </c>
      <c r="M53" s="9">
        <f t="shared" ca="1" si="22"/>
        <v>3213.307266493101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x14ac:dyDescent="0.2">
      <c r="A55" s="1"/>
      <c r="B55" s="1"/>
      <c r="C55" s="1" t="s">
        <v>13</v>
      </c>
      <c r="D55" s="1"/>
      <c r="E55" s="1">
        <v>3</v>
      </c>
      <c r="F55" s="1">
        <f t="shared" ref="F55:L55" si="23">E55+1</f>
        <v>4</v>
      </c>
      <c r="G55" s="1">
        <f t="shared" si="23"/>
        <v>5</v>
      </c>
      <c r="H55" s="1">
        <f t="shared" si="23"/>
        <v>6</v>
      </c>
      <c r="I55" s="1">
        <f t="shared" si="23"/>
        <v>7</v>
      </c>
      <c r="J55" s="1">
        <f t="shared" si="23"/>
        <v>8</v>
      </c>
      <c r="K55" s="1">
        <f t="shared" si="23"/>
        <v>9</v>
      </c>
      <c r="L55" s="1">
        <f t="shared" si="23"/>
        <v>10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x14ac:dyDescent="0.2">
      <c r="A56" s="1"/>
      <c r="B56" s="1">
        <v>0</v>
      </c>
      <c r="C56" s="4">
        <f t="shared" ref="C56:C65" ca="1" si="24">C42</f>
        <v>0.36488980469225779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x14ac:dyDescent="0.2">
      <c r="A57" s="1"/>
      <c r="B57" s="1">
        <f t="shared" ref="B57:B65" si="25">B56+1</f>
        <v>1</v>
      </c>
      <c r="C57" s="4">
        <f t="shared" ca="1" si="24"/>
        <v>0.29241125366212584</v>
      </c>
      <c r="D57" s="1"/>
      <c r="E57" s="9"/>
      <c r="F57" s="9"/>
      <c r="G57" s="9"/>
      <c r="H57" s="9"/>
      <c r="I57" s="9"/>
      <c r="J57" s="9"/>
      <c r="K57" s="9"/>
      <c r="L57" s="9"/>
      <c r="M57" s="9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x14ac:dyDescent="0.2">
      <c r="A58" s="1"/>
      <c r="B58" s="1">
        <f t="shared" si="25"/>
        <v>2</v>
      </c>
      <c r="C58" s="4">
        <f t="shared" ca="1" si="24"/>
        <v>0.11193038711114979</v>
      </c>
      <c r="D58" s="1"/>
      <c r="E58" s="9">
        <f t="shared" ref="E58:L58" ca="1" si="26">OFFSET($C$3,E$55,$B56)*$C58</f>
        <v>1120.2159648113259</v>
      </c>
      <c r="F58" s="9">
        <f t="shared" ca="1" si="26"/>
        <v>1045.8621462747135</v>
      </c>
      <c r="G58" s="9">
        <f t="shared" ca="1" si="26"/>
        <v>1073.9590190254489</v>
      </c>
      <c r="H58" s="9">
        <f t="shared" ca="1" si="26"/>
        <v>1120.3695225523068</v>
      </c>
      <c r="I58" s="9">
        <f t="shared" ca="1" si="26"/>
        <v>1112.8880834620807</v>
      </c>
      <c r="J58" s="9">
        <f t="shared" ca="1" si="26"/>
        <v>1226.3694757911887</v>
      </c>
      <c r="K58" s="9">
        <f t="shared" ca="1" si="26"/>
        <v>1346.5664728864556</v>
      </c>
      <c r="L58" s="9">
        <f t="shared" ca="1" si="26"/>
        <v>1230.003023964425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x14ac:dyDescent="0.2">
      <c r="A59" s="1"/>
      <c r="B59" s="1">
        <f t="shared" si="25"/>
        <v>3</v>
      </c>
      <c r="C59" s="4">
        <f t="shared" ca="1" si="24"/>
        <v>8.3879908675084117E-2</v>
      </c>
      <c r="D59" s="1"/>
      <c r="E59" s="9">
        <f t="shared" ref="E59:K59" ca="1" si="27">OFFSET($C$3,E$55,$B57)*$C59</f>
        <v>113.57470878044521</v>
      </c>
      <c r="F59" s="9">
        <f t="shared" ca="1" si="27"/>
        <v>106.03623981349728</v>
      </c>
      <c r="G59" s="9">
        <f t="shared" ca="1" si="27"/>
        <v>108.88488171876013</v>
      </c>
      <c r="H59" s="9">
        <f t="shared" ca="1" si="27"/>
        <v>113.59027745314826</v>
      </c>
      <c r="I59" s="9">
        <f t="shared" ca="1" si="27"/>
        <v>112.83176097719873</v>
      </c>
      <c r="J59" s="9">
        <f t="shared" ca="1" si="27"/>
        <v>124.3372353594967</v>
      </c>
      <c r="K59" s="9">
        <f t="shared" ca="1" si="27"/>
        <v>136.52358100194448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x14ac:dyDescent="0.2">
      <c r="A60" s="1"/>
      <c r="B60" s="1">
        <f t="shared" si="25"/>
        <v>4</v>
      </c>
      <c r="C60" s="4">
        <f t="shared" ca="1" si="24"/>
        <v>6.2976031015585243E-2</v>
      </c>
      <c r="D60" s="1"/>
      <c r="E60" s="9">
        <f t="shared" ref="E60:J60" ca="1" si="28">OFFSET($C$3,E$55,$B58)*$C60</f>
        <v>2.7116175453972646</v>
      </c>
      <c r="F60" s="9">
        <f t="shared" ca="1" si="28"/>
        <v>2.5316351801708232</v>
      </c>
      <c r="G60" s="9">
        <f t="shared" ca="1" si="28"/>
        <v>2.5996470417358566</v>
      </c>
      <c r="H60" s="9">
        <f t="shared" ca="1" si="28"/>
        <v>2.7119892503878695</v>
      </c>
      <c r="I60" s="9">
        <f t="shared" ca="1" si="28"/>
        <v>2.6938795267817652</v>
      </c>
      <c r="J60" s="9">
        <f t="shared" ca="1" si="28"/>
        <v>2.9685748928378528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x14ac:dyDescent="0.2">
      <c r="A61" s="1"/>
      <c r="B61" s="1">
        <f t="shared" si="25"/>
        <v>5</v>
      </c>
      <c r="C61" s="4">
        <f t="shared" ca="1" si="24"/>
        <v>3.3201892442307576E-2</v>
      </c>
      <c r="D61" s="1"/>
      <c r="E61" s="9">
        <f ca="1">OFFSET($C$3,E$55,$B59)*$C61</f>
        <v>0.34706569422731942</v>
      </c>
      <c r="F61" s="9">
        <f ca="1">OFFSET($C$3,F$55,$B59)*$C61</f>
        <v>0.32402936867985421</v>
      </c>
      <c r="G61" s="9">
        <f ca="1">OFFSET($C$3,G$55,$B59)*$C61</f>
        <v>0.33273435142708108</v>
      </c>
      <c r="H61" s="9">
        <f ca="1">OFFSET($C$3,H$55,$B59)*$C61</f>
        <v>0.34711326953926969</v>
      </c>
      <c r="I61" s="9">
        <f ca="1">OFFSET($C$3,I$55,$B59)*$C61</f>
        <v>0.34479536751570217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x14ac:dyDescent="0.2">
      <c r="A62" s="1"/>
      <c r="B62" s="1">
        <f t="shared" si="25"/>
        <v>6</v>
      </c>
      <c r="C62" s="4">
        <f t="shared" ca="1" si="24"/>
        <v>2.4485975889095339E-2</v>
      </c>
      <c r="D62" s="1"/>
      <c r="E62" s="9">
        <f ca="1">OFFSET($C$3,E$55,$B60)*$C62</f>
        <v>9.2045559692285547E-2</v>
      </c>
      <c r="F62" s="9">
        <f ca="1">OFFSET($C$3,F$55,$B60)*$C62</f>
        <v>8.5936078076734895E-2</v>
      </c>
      <c r="G62" s="9">
        <f ca="1">OFFSET($C$3,G$55,$B60)*$C62</f>
        <v>8.8244733246079801E-2</v>
      </c>
      <c r="H62" s="9">
        <f ca="1">OFFSET($C$3,H$55,$B60)*$C62</f>
        <v>9.2058177177357758E-2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x14ac:dyDescent="0.2">
      <c r="A63" s="1"/>
      <c r="B63" s="1">
        <f t="shared" si="25"/>
        <v>7</v>
      </c>
      <c r="C63" s="4">
        <f t="shared" ca="1" si="24"/>
        <v>1.2068122564645874E-2</v>
      </c>
      <c r="D63" s="1"/>
      <c r="E63" s="9">
        <f ca="1">OFFSET($C$3,E$55,$B61)*$C63</f>
        <v>3.910724466932454E-2</v>
      </c>
      <c r="F63" s="9">
        <f ca="1">OFFSET($C$3,F$55,$B61)*$C63</f>
        <v>3.6511519322650329E-2</v>
      </c>
      <c r="G63" s="9">
        <f ca="1">OFFSET($C$3,G$55,$B61)*$C63</f>
        <v>3.749239382508697E-2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x14ac:dyDescent="0.2">
      <c r="A64" s="1"/>
      <c r="B64" s="1">
        <f t="shared" si="25"/>
        <v>8</v>
      </c>
      <c r="C64" s="4">
        <f t="shared" ca="1" si="24"/>
        <v>1.5808767358077264E-2</v>
      </c>
      <c r="D64" s="1"/>
      <c r="E64" s="9">
        <f ca="1">OFFSET($C$3,E$55,$B62)*$C64</f>
        <v>4.2325270344992998E-2</v>
      </c>
      <c r="F64" s="9">
        <f ca="1">OFFSET($C$3,F$55,$B62)*$C64</f>
        <v>3.9515950026767825E-2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x14ac:dyDescent="0.2">
      <c r="A65" s="1"/>
      <c r="B65" s="1">
        <f t="shared" si="25"/>
        <v>9</v>
      </c>
      <c r="C65" s="4">
        <f t="shared" ca="1" si="24"/>
        <v>-1.2388467507802974E-3</v>
      </c>
      <c r="D65" s="1"/>
      <c r="E65" s="9">
        <f ca="1">OFFSET($C$3,E$55,$B63)*$C65</f>
        <v>-2.0409893052425955E-3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x14ac:dyDescent="0.2">
      <c r="A67" s="1"/>
      <c r="B67" s="1"/>
      <c r="C67" s="1"/>
      <c r="D67" s="1"/>
      <c r="E67" s="9">
        <f t="shared" ref="E67:L67" ca="1" si="29">SUM(E58:E65)</f>
        <v>1237.0207939167969</v>
      </c>
      <c r="F67" s="9">
        <f t="shared" ca="1" si="29"/>
        <v>1154.9160141844875</v>
      </c>
      <c r="G67" s="9">
        <f t="shared" ca="1" si="29"/>
        <v>1185.902019264443</v>
      </c>
      <c r="H67" s="9">
        <f t="shared" ca="1" si="29"/>
        <v>1237.1109607025594</v>
      </c>
      <c r="I67" s="9">
        <f t="shared" ca="1" si="29"/>
        <v>1228.7585193335767</v>
      </c>
      <c r="J67" s="9">
        <f t="shared" ca="1" si="29"/>
        <v>1353.6752860435231</v>
      </c>
      <c r="K67" s="9">
        <f t="shared" ca="1" si="29"/>
        <v>1483.0900538884</v>
      </c>
      <c r="L67" s="9">
        <f t="shared" ca="1" si="29"/>
        <v>1230.003023964425</v>
      </c>
      <c r="M67" s="9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x14ac:dyDescent="0.2">
      <c r="A69" s="1"/>
      <c r="B69" s="1"/>
      <c r="C69" s="1" t="s">
        <v>13</v>
      </c>
      <c r="D69" s="1"/>
      <c r="E69" s="1">
        <v>4</v>
      </c>
      <c r="F69" s="1">
        <f t="shared" ref="F69:K69" si="30">E69+1</f>
        <v>5</v>
      </c>
      <c r="G69" s="1">
        <f t="shared" si="30"/>
        <v>6</v>
      </c>
      <c r="H69" s="1">
        <f t="shared" si="30"/>
        <v>7</v>
      </c>
      <c r="I69" s="1">
        <f t="shared" si="30"/>
        <v>8</v>
      </c>
      <c r="J69" s="1">
        <f t="shared" si="30"/>
        <v>9</v>
      </c>
      <c r="K69" s="1">
        <f t="shared" si="30"/>
        <v>10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x14ac:dyDescent="0.2">
      <c r="A70" s="1"/>
      <c r="B70" s="1">
        <v>0</v>
      </c>
      <c r="C70" s="4">
        <f t="shared" ref="C70:C79" ca="1" si="31">C56</f>
        <v>0.36488980469225779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x14ac:dyDescent="0.2">
      <c r="A71" s="1"/>
      <c r="B71" s="1">
        <f t="shared" ref="B71:B79" si="32">B70+1</f>
        <v>1</v>
      </c>
      <c r="C71" s="4">
        <f t="shared" ca="1" si="31"/>
        <v>0.29241125366212584</v>
      </c>
      <c r="D71" s="1"/>
      <c r="E71" s="9"/>
      <c r="F71" s="9"/>
      <c r="G71" s="9"/>
      <c r="H71" s="9"/>
      <c r="I71" s="9"/>
      <c r="J71" s="9"/>
      <c r="K71" s="9"/>
      <c r="L71" s="9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x14ac:dyDescent="0.2">
      <c r="A72" s="1"/>
      <c r="B72" s="1">
        <f t="shared" si="32"/>
        <v>2</v>
      </c>
      <c r="C72" s="4">
        <f t="shared" ca="1" si="31"/>
        <v>0.11193038711114979</v>
      </c>
      <c r="D72" s="1"/>
      <c r="E72" s="9"/>
      <c r="F72" s="9"/>
      <c r="G72" s="9"/>
      <c r="H72" s="9"/>
      <c r="I72" s="9"/>
      <c r="J72" s="9"/>
      <c r="K72" s="9"/>
      <c r="L72" s="9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x14ac:dyDescent="0.2">
      <c r="A73" s="1"/>
      <c r="B73" s="1">
        <f t="shared" si="32"/>
        <v>3</v>
      </c>
      <c r="C73" s="4">
        <f t="shared" ca="1" si="31"/>
        <v>8.3879908675084117E-2</v>
      </c>
      <c r="D73" s="1"/>
      <c r="E73" s="9">
        <f t="shared" ref="E73:K73" ca="1" si="33">OFFSET($C$3,E$69,$B70)*$C73</f>
        <v>783.76233282509259</v>
      </c>
      <c r="F73" s="9">
        <f t="shared" ca="1" si="33"/>
        <v>804.81794766940493</v>
      </c>
      <c r="G73" s="9">
        <f t="shared" ca="1" si="33"/>
        <v>839.59767905308843</v>
      </c>
      <c r="H73" s="9">
        <f t="shared" ca="1" si="33"/>
        <v>833.99113695274525</v>
      </c>
      <c r="I73" s="9">
        <f t="shared" ca="1" si="33"/>
        <v>919.03335891374456</v>
      </c>
      <c r="J73" s="9">
        <f t="shared" ca="1" si="33"/>
        <v>1009.1082116823544</v>
      </c>
      <c r="K73" s="9">
        <f t="shared" ca="1" si="33"/>
        <v>921.7563164304994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x14ac:dyDescent="0.2">
      <c r="A74" s="1"/>
      <c r="B74" s="1">
        <f t="shared" si="32"/>
        <v>4</v>
      </c>
      <c r="C74" s="4">
        <f t="shared" ca="1" si="31"/>
        <v>6.2976031015585243E-2</v>
      </c>
      <c r="D74" s="1"/>
      <c r="E74" s="9">
        <f t="shared" ref="E74:J74" ca="1" si="34">OFFSET($C$3,E$69,$B71)*$C74</f>
        <v>79.610739123925768</v>
      </c>
      <c r="F74" s="9">
        <f t="shared" ca="1" si="34"/>
        <v>81.749465355412681</v>
      </c>
      <c r="G74" s="9">
        <f t="shared" ca="1" si="34"/>
        <v>85.282220128158997</v>
      </c>
      <c r="H74" s="9">
        <f t="shared" ca="1" si="34"/>
        <v>84.712735040850859</v>
      </c>
      <c r="I74" s="9">
        <f t="shared" ca="1" si="34"/>
        <v>93.350907435092466</v>
      </c>
      <c r="J74" s="9">
        <f t="shared" ca="1" si="34"/>
        <v>102.50026981838029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x14ac:dyDescent="0.2">
      <c r="A75" s="1"/>
      <c r="B75" s="1">
        <f t="shared" si="32"/>
        <v>5</v>
      </c>
      <c r="C75" s="4">
        <f t="shared" ca="1" si="31"/>
        <v>3.3201892442307576E-2</v>
      </c>
      <c r="D75" s="1"/>
      <c r="E75" s="9">
        <f ca="1">OFFSET($C$3,E$69,$B72)*$C75</f>
        <v>1.3347154083811945</v>
      </c>
      <c r="F75" s="9">
        <f ca="1">OFFSET($C$3,F$69,$B72)*$C75</f>
        <v>1.3705722649672267</v>
      </c>
      <c r="G75" s="9">
        <f ca="1">OFFSET($C$3,G$69,$B72)*$C75</f>
        <v>1.4298007344062156</v>
      </c>
      <c r="H75" s="9">
        <f ca="1">OFFSET($C$3,H$69,$B72)*$C75</f>
        <v>1.420253021004255</v>
      </c>
      <c r="I75" s="9">
        <f ca="1">OFFSET($C$3,I$69,$B72)*$C75</f>
        <v>1.5650764697213935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x14ac:dyDescent="0.2">
      <c r="A76" s="1"/>
      <c r="B76" s="1">
        <f t="shared" si="32"/>
        <v>6</v>
      </c>
      <c r="C76" s="4">
        <f t="shared" ca="1" si="31"/>
        <v>2.4485975889095339E-2</v>
      </c>
      <c r="D76" s="1"/>
      <c r="E76" s="9">
        <f ca="1">OFFSET($C$3,E$69,$B73)*$C76</f>
        <v>0.23896756254602997</v>
      </c>
      <c r="F76" s="9">
        <f ca="1">OFFSET($C$3,F$69,$B73)*$C76</f>
        <v>0.24538737726092796</v>
      </c>
      <c r="G76" s="9">
        <f ca="1">OFFSET($C$3,G$69,$B73)*$C76</f>
        <v>0.25599164756925791</v>
      </c>
      <c r="H76" s="9">
        <f ca="1">OFFSET($C$3,H$69,$B73)*$C76</f>
        <v>0.25428222413319984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x14ac:dyDescent="0.2">
      <c r="A77" s="1"/>
      <c r="B77" s="1">
        <f t="shared" si="32"/>
        <v>7</v>
      </c>
      <c r="C77" s="4">
        <f t="shared" ca="1" si="31"/>
        <v>1.2068122564645874E-2</v>
      </c>
      <c r="D77" s="1"/>
      <c r="E77" s="9">
        <f ca="1">OFFSET($C$3,E$69,$B74)*$C77</f>
        <v>4.2354330807655237E-2</v>
      </c>
      <c r="F77" s="9">
        <f ca="1">OFFSET($C$3,F$69,$B74)*$C77</f>
        <v>4.3492171246171933E-2</v>
      </c>
      <c r="G77" s="9">
        <f ca="1">OFFSET($C$3,G$69,$B74)*$C77</f>
        <v>4.5371659691497188E-2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x14ac:dyDescent="0.2">
      <c r="A78" s="1"/>
      <c r="B78" s="1">
        <f t="shared" si="32"/>
        <v>8</v>
      </c>
      <c r="C78" s="4">
        <f t="shared" ca="1" si="31"/>
        <v>1.5808767358077264E-2</v>
      </c>
      <c r="D78" s="1"/>
      <c r="E78" s="9">
        <f ca="1">OFFSET($C$3,E$69,$B75)*$C78</f>
        <v>4.7828658664162249E-2</v>
      </c>
      <c r="F78" s="9">
        <f ca="1">OFFSET($C$3,F$69,$B75)*$C78</f>
        <v>4.9113565801409714E-2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x14ac:dyDescent="0.2">
      <c r="A79" s="1"/>
      <c r="B79" s="1">
        <f t="shared" si="32"/>
        <v>9</v>
      </c>
      <c r="C79" s="4">
        <f t="shared" ca="1" si="31"/>
        <v>-1.2388467507802974E-3</v>
      </c>
      <c r="D79" s="1"/>
      <c r="E79" s="9">
        <f ca="1">OFFSET($C$3,E$69,$B76)*$C79</f>
        <v>-3.0966491685163215E-3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x14ac:dyDescent="0.2">
      <c r="A81" s="1"/>
      <c r="B81" s="1"/>
      <c r="C81" s="1"/>
      <c r="D81" s="1"/>
      <c r="E81" s="9">
        <f t="shared" ref="E81:K81" ca="1" si="35">SUM(E73:E79)</f>
        <v>865.03384126024889</v>
      </c>
      <c r="F81" s="9">
        <f t="shared" ca="1" si="35"/>
        <v>888.27597840409339</v>
      </c>
      <c r="G81" s="9">
        <f t="shared" ca="1" si="35"/>
        <v>926.61106322291425</v>
      </c>
      <c r="H81" s="9">
        <f t="shared" ca="1" si="35"/>
        <v>920.37840723873353</v>
      </c>
      <c r="I81" s="9">
        <f t="shared" ca="1" si="35"/>
        <v>1013.9493428185584</v>
      </c>
      <c r="J81" s="9">
        <f t="shared" ca="1" si="35"/>
        <v>1111.6084815007348</v>
      </c>
      <c r="K81" s="9">
        <f t="shared" ca="1" si="35"/>
        <v>921.7563164304994</v>
      </c>
      <c r="L81" s="9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x14ac:dyDescent="0.2">
      <c r="A83" s="1"/>
      <c r="B83" s="1"/>
      <c r="C83" s="1" t="s">
        <v>13</v>
      </c>
      <c r="D83" s="1"/>
      <c r="E83" s="1">
        <v>5</v>
      </c>
      <c r="F83" s="1">
        <f>E83+1</f>
        <v>6</v>
      </c>
      <c r="G83" s="1">
        <f>F83+1</f>
        <v>7</v>
      </c>
      <c r="H83" s="1">
        <f>G83+1</f>
        <v>8</v>
      </c>
      <c r="I83" s="1">
        <f>H83+1</f>
        <v>9</v>
      </c>
      <c r="J83" s="1">
        <f>I83+1</f>
        <v>10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x14ac:dyDescent="0.2">
      <c r="A84" s="1"/>
      <c r="B84" s="1">
        <v>0</v>
      </c>
      <c r="C84" s="4">
        <f t="shared" ref="C84:C93" ca="1" si="36">C70</f>
        <v>0.36488980469225779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x14ac:dyDescent="0.2">
      <c r="A85" s="1"/>
      <c r="B85" s="1">
        <f t="shared" ref="B85:B93" si="37">B84+1</f>
        <v>1</v>
      </c>
      <c r="C85" s="4">
        <f t="shared" ca="1" si="36"/>
        <v>0.29241125366212584</v>
      </c>
      <c r="D85" s="1"/>
      <c r="E85" s="9"/>
      <c r="F85" s="9"/>
      <c r="G85" s="9"/>
      <c r="H85" s="9"/>
      <c r="I85" s="9"/>
      <c r="J85" s="9"/>
      <c r="K85" s="9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x14ac:dyDescent="0.2">
      <c r="A86" s="1"/>
      <c r="B86" s="1">
        <f t="shared" si="37"/>
        <v>2</v>
      </c>
      <c r="C86" s="4">
        <f t="shared" ca="1" si="36"/>
        <v>0.11193038711114979</v>
      </c>
      <c r="D86" s="1"/>
      <c r="E86" s="9"/>
      <c r="F86" s="9"/>
      <c r="G86" s="9"/>
      <c r="H86" s="9"/>
      <c r="I86" s="9"/>
      <c r="J86" s="9"/>
      <c r="K86" s="9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x14ac:dyDescent="0.2">
      <c r="A87" s="1"/>
      <c r="B87" s="1">
        <f t="shared" si="37"/>
        <v>3</v>
      </c>
      <c r="C87" s="4">
        <f t="shared" ca="1" si="36"/>
        <v>8.3879908675084117E-2</v>
      </c>
      <c r="D87" s="1"/>
      <c r="E87" s="9"/>
      <c r="F87" s="9"/>
      <c r="G87" s="9"/>
      <c r="H87" s="9"/>
      <c r="I87" s="9"/>
      <c r="J87" s="9"/>
      <c r="K87" s="9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x14ac:dyDescent="0.2">
      <c r="A88" s="1"/>
      <c r="B88" s="1">
        <f t="shared" si="37"/>
        <v>4</v>
      </c>
      <c r="C88" s="4">
        <f t="shared" ca="1" si="36"/>
        <v>6.2976031015585243E-2</v>
      </c>
      <c r="D88" s="1"/>
      <c r="E88" s="9">
        <f t="shared" ref="E88:J88" ca="1" si="38">OFFSET($C$3,E$83,$B84)*$C88</f>
        <v>604.24767783972879</v>
      </c>
      <c r="F88" s="9">
        <f t="shared" ca="1" si="38"/>
        <v>630.35988369365805</v>
      </c>
      <c r="G88" s="9">
        <f t="shared" ca="1" si="38"/>
        <v>626.15055902010511</v>
      </c>
      <c r="H88" s="9">
        <f t="shared" ca="1" si="38"/>
        <v>689.99924093266691</v>
      </c>
      <c r="I88" s="9">
        <f t="shared" ca="1" si="38"/>
        <v>757.62636179248295</v>
      </c>
      <c r="J88" s="9">
        <f t="shared" ca="1" si="38"/>
        <v>692.04360483026619</v>
      </c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x14ac:dyDescent="0.2">
      <c r="A89" s="1"/>
      <c r="B89" s="1">
        <f t="shared" si="37"/>
        <v>5</v>
      </c>
      <c r="C89" s="4">
        <f t="shared" ca="1" si="36"/>
        <v>3.3201892442307576E-2</v>
      </c>
      <c r="D89" s="1"/>
      <c r="E89" s="9">
        <f ca="1">OFFSET($C$3,E$83,$B85)*$C89</f>
        <v>43.099523932761727</v>
      </c>
      <c r="F89" s="9">
        <f ca="1">OFFSET($C$3,F$83,$B85)*$C89</f>
        <v>44.962044356774229</v>
      </c>
      <c r="G89" s="9">
        <f ca="1">OFFSET($C$3,G$83,$B85)*$C89</f>
        <v>44.661803418890671</v>
      </c>
      <c r="H89" s="9">
        <f ca="1">OFFSET($C$3,H$83,$B85)*$C89</f>
        <v>49.215975317414141</v>
      </c>
      <c r="I89" s="9">
        <f ca="1">OFFSET($C$3,I$83,$B85)*$C89</f>
        <v>54.039654118169921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x14ac:dyDescent="0.2">
      <c r="A90" s="1"/>
      <c r="B90" s="1">
        <f t="shared" si="37"/>
        <v>6</v>
      </c>
      <c r="C90" s="4">
        <f t="shared" ca="1" si="36"/>
        <v>2.4485975889095339E-2</v>
      </c>
      <c r="D90" s="1"/>
      <c r="E90" s="9">
        <f ca="1">OFFSET($C$3,E$83,$B86)*$C90</f>
        <v>1.0107797166250279</v>
      </c>
      <c r="F90" s="9">
        <f ca="1">OFFSET($C$3,F$83,$B86)*$C90</f>
        <v>1.0544599639829493</v>
      </c>
      <c r="G90" s="9">
        <f ca="1">OFFSET($C$3,G$83,$B86)*$C90</f>
        <v>1.0474186460652242</v>
      </c>
      <c r="H90" s="9">
        <f ca="1">OFFSET($C$3,H$83,$B86)*$C90</f>
        <v>1.1542241084232918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x14ac:dyDescent="0.2">
      <c r="A91" s="1"/>
      <c r="B91" s="1">
        <f t="shared" si="37"/>
        <v>7</v>
      </c>
      <c r="C91" s="4">
        <f t="shared" ca="1" si="36"/>
        <v>1.2068122564645874E-2</v>
      </c>
      <c r="D91" s="1"/>
      <c r="E91" s="9">
        <f ca="1">OFFSET($C$3,E$83,$B87)*$C91</f>
        <v>0.12094126687107856</v>
      </c>
      <c r="F91" s="9">
        <f ca="1">OFFSET($C$3,F$83,$B87)*$C91</f>
        <v>0.12616767215585029</v>
      </c>
      <c r="G91" s="9">
        <f ca="1">OFFSET($C$3,G$83,$B87)*$C91</f>
        <v>0.12532516820033451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x14ac:dyDescent="0.2">
      <c r="A92" s="1"/>
      <c r="B92" s="1">
        <f t="shared" si="37"/>
        <v>8</v>
      </c>
      <c r="C92" s="4">
        <f t="shared" ca="1" si="36"/>
        <v>1.5808767358077264E-2</v>
      </c>
      <c r="D92" s="1"/>
      <c r="E92" s="9">
        <f ca="1">OFFSET($C$3,E$83,$B88)*$C92</f>
        <v>5.6973038966526696E-2</v>
      </c>
      <c r="F92" s="9">
        <f ca="1">OFFSET($C$3,F$83,$B88)*$C92</f>
        <v>5.9435095133521972E-2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x14ac:dyDescent="0.2">
      <c r="A93" s="1"/>
      <c r="B93" s="1">
        <f t="shared" si="37"/>
        <v>9</v>
      </c>
      <c r="C93" s="4">
        <f t="shared" ca="1" si="36"/>
        <v>-1.2388467507802974E-3</v>
      </c>
      <c r="D93" s="1"/>
      <c r="E93" s="9">
        <f ca="1">OFFSET($C$3,E$83,$B89)*$C93</f>
        <v>-3.8487618948496506E-3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x14ac:dyDescent="0.2">
      <c r="A95" s="1"/>
      <c r="B95" s="1"/>
      <c r="C95" s="1"/>
      <c r="D95" s="1"/>
      <c r="E95" s="9">
        <f t="shared" ref="E95:J95" ca="1" si="39">SUM(E88:E93)</f>
        <v>648.53204703305835</v>
      </c>
      <c r="F95" s="9">
        <f t="shared" ca="1" si="39"/>
        <v>676.56199078170448</v>
      </c>
      <c r="G95" s="9">
        <f t="shared" ca="1" si="39"/>
        <v>671.98510625326139</v>
      </c>
      <c r="H95" s="9">
        <f t="shared" ca="1" si="39"/>
        <v>740.36944035850433</v>
      </c>
      <c r="I95" s="9">
        <f t="shared" ca="1" si="39"/>
        <v>811.66601591065285</v>
      </c>
      <c r="J95" s="9">
        <f t="shared" ca="1" si="39"/>
        <v>692.04360483026619</v>
      </c>
      <c r="K95" s="9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x14ac:dyDescent="0.2">
      <c r="A97" s="1"/>
      <c r="B97" s="1"/>
      <c r="C97" s="1" t="s">
        <v>13</v>
      </c>
      <c r="D97" s="1"/>
      <c r="E97" s="1">
        <v>6</v>
      </c>
      <c r="F97" s="1">
        <f>E97+1</f>
        <v>7</v>
      </c>
      <c r="G97" s="1">
        <f>F97+1</f>
        <v>8</v>
      </c>
      <c r="H97" s="1">
        <f>G97+1</f>
        <v>9</v>
      </c>
      <c r="I97" s="1">
        <f>H97+1</f>
        <v>10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x14ac:dyDescent="0.2">
      <c r="A98" s="1"/>
      <c r="B98" s="1">
        <v>0</v>
      </c>
      <c r="C98" s="4">
        <f t="shared" ref="C98:C107" ca="1" si="40">C84</f>
        <v>0.36488980469225779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x14ac:dyDescent="0.2">
      <c r="A99" s="1"/>
      <c r="B99" s="1">
        <f t="shared" ref="B99:B107" si="41">B98+1</f>
        <v>1</v>
      </c>
      <c r="C99" s="4">
        <f t="shared" ca="1" si="40"/>
        <v>0.29241125366212584</v>
      </c>
      <c r="D99" s="1"/>
      <c r="E99" s="9"/>
      <c r="F99" s="9"/>
      <c r="G99" s="9"/>
      <c r="H99" s="9"/>
      <c r="I99" s="9"/>
      <c r="J99" s="9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x14ac:dyDescent="0.2">
      <c r="A100" s="1"/>
      <c r="B100" s="1">
        <f t="shared" si="41"/>
        <v>2</v>
      </c>
      <c r="C100" s="4">
        <f t="shared" ca="1" si="40"/>
        <v>0.11193038711114979</v>
      </c>
      <c r="D100" s="1"/>
      <c r="E100" s="9"/>
      <c r="F100" s="9"/>
      <c r="G100" s="9"/>
      <c r="H100" s="9"/>
      <c r="I100" s="9"/>
      <c r="J100" s="9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x14ac:dyDescent="0.2">
      <c r="A101" s="1"/>
      <c r="B101" s="1">
        <f t="shared" si="41"/>
        <v>3</v>
      </c>
      <c r="C101" s="4">
        <f t="shared" ca="1" si="40"/>
        <v>8.3879908675084117E-2</v>
      </c>
      <c r="D101" s="1"/>
      <c r="E101" s="9"/>
      <c r="F101" s="9"/>
      <c r="G101" s="9"/>
      <c r="H101" s="9"/>
      <c r="I101" s="9"/>
      <c r="J101" s="9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x14ac:dyDescent="0.2">
      <c r="A102" s="1"/>
      <c r="B102" s="1">
        <f t="shared" si="41"/>
        <v>4</v>
      </c>
      <c r="C102" s="4">
        <f t="shared" ca="1" si="40"/>
        <v>6.2976031015585243E-2</v>
      </c>
      <c r="D102" s="1"/>
      <c r="E102" s="9"/>
      <c r="F102" s="9"/>
      <c r="G102" s="9"/>
      <c r="H102" s="9"/>
      <c r="I102" s="9"/>
      <c r="J102" s="9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x14ac:dyDescent="0.2">
      <c r="A103" s="1"/>
      <c r="B103" s="1">
        <f t="shared" si="41"/>
        <v>5</v>
      </c>
      <c r="C103" s="4">
        <f t="shared" ca="1" si="40"/>
        <v>3.3201892442307576E-2</v>
      </c>
      <c r="D103" s="1"/>
      <c r="E103" s="9">
        <f ca="1">OFFSET($C$3,E$97,$B98)*$C103</f>
        <v>332.33502843586359</v>
      </c>
      <c r="F103" s="9">
        <f ca="1">OFFSET($C$3,F$97,$B98)*$C103</f>
        <v>330.11581038079959</v>
      </c>
      <c r="G103" s="9">
        <f ca="1">OFFSET($C$3,G$97,$B98)*$C103</f>
        <v>363.77777724751678</v>
      </c>
      <c r="H103" s="9">
        <f ca="1">OFFSET($C$3,H$97,$B98)*$C103</f>
        <v>399.43179285886697</v>
      </c>
      <c r="I103" s="9">
        <f ca="1">OFFSET($C$3,I$97,$B98)*$C103</f>
        <v>364.85559604851795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x14ac:dyDescent="0.2">
      <c r="A104" s="1"/>
      <c r="B104" s="1">
        <f t="shared" si="41"/>
        <v>6</v>
      </c>
      <c r="C104" s="4">
        <f t="shared" ca="1" si="40"/>
        <v>2.4485975889095339E-2</v>
      </c>
      <c r="D104" s="1"/>
      <c r="E104" s="9">
        <f ca="1">OFFSET($C$3,E$97,$B99)*$C104</f>
        <v>33.158939236895264</v>
      </c>
      <c r="F104" s="9">
        <f ca="1">OFFSET($C$3,F$97,$B99)*$C104</f>
        <v>32.937515341293206</v>
      </c>
      <c r="G104" s="9">
        <f ca="1">OFFSET($C$3,G$97,$B99)*$C104</f>
        <v>36.296159535921859</v>
      </c>
      <c r="H104" s="9">
        <f ca="1">OFFSET($C$3,H$97,$B99)*$C104</f>
        <v>39.853561663444601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x14ac:dyDescent="0.2">
      <c r="A105" s="1"/>
      <c r="B105" s="1">
        <f t="shared" si="41"/>
        <v>7</v>
      </c>
      <c r="C105" s="4">
        <f t="shared" ca="1" si="40"/>
        <v>1.2068122564645874E-2</v>
      </c>
      <c r="D105" s="1"/>
      <c r="E105" s="9">
        <f ca="1">OFFSET($C$3,E$97,$B100)*$C105</f>
        <v>0.5196996085635065</v>
      </c>
      <c r="F105" s="9">
        <f ca="1">OFFSET($C$3,F$97,$B100)*$C105</f>
        <v>0.5162292348266122</v>
      </c>
      <c r="G105" s="9">
        <f ca="1">OFFSET($C$3,G$97,$B100)*$C105</f>
        <v>0.56886922010426055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x14ac:dyDescent="0.2">
      <c r="A106" s="1"/>
      <c r="B106" s="1">
        <f t="shared" si="41"/>
        <v>8</v>
      </c>
      <c r="C106" s="4">
        <f t="shared" ca="1" si="40"/>
        <v>1.5808767358077264E-2</v>
      </c>
      <c r="D106" s="1"/>
      <c r="E106" s="9">
        <f ca="1">OFFSET($C$3,E$97,$B101)*$C106</f>
        <v>0.16527470337972389</v>
      </c>
      <c r="F106" s="9">
        <f ca="1">OFFSET($C$3,F$97,$B101)*$C106</f>
        <v>0.16417105623331296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x14ac:dyDescent="0.2">
      <c r="A107" s="1"/>
      <c r="B107" s="1">
        <f t="shared" si="41"/>
        <v>9</v>
      </c>
      <c r="C107" s="4">
        <f t="shared" ca="1" si="40"/>
        <v>-1.2388467507802974E-3</v>
      </c>
      <c r="D107" s="1"/>
      <c r="E107" s="9">
        <f ca="1">OFFSET($C$3,E$97,$B102)*$C107</f>
        <v>-4.6576037726850893E-3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x14ac:dyDescent="0.2">
      <c r="A109" s="1"/>
      <c r="B109" s="1"/>
      <c r="C109" s="1"/>
      <c r="D109" s="1"/>
      <c r="E109" s="9">
        <f ca="1">SUM(E103:E107)</f>
        <v>366.17428438092941</v>
      </c>
      <c r="F109" s="9">
        <f ca="1">SUM(F103:F107)</f>
        <v>363.7337260131527</v>
      </c>
      <c r="G109" s="9">
        <f ca="1">SUM(G103:G107)</f>
        <v>400.64280600354289</v>
      </c>
      <c r="H109" s="9">
        <f ca="1">SUM(H103:H107)</f>
        <v>439.28535452231159</v>
      </c>
      <c r="I109" s="9">
        <f ca="1">SUM(I103:I107)</f>
        <v>364.85559604851795</v>
      </c>
      <c r="J109" s="9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x14ac:dyDescent="0.2">
      <c r="A111" s="1"/>
      <c r="B111" s="1"/>
      <c r="C111" s="1" t="s">
        <v>13</v>
      </c>
      <c r="D111" s="1"/>
      <c r="E111" s="1">
        <v>7</v>
      </c>
      <c r="F111" s="1">
        <f>E111+1</f>
        <v>8</v>
      </c>
      <c r="G111" s="1">
        <f>F111+1</f>
        <v>9</v>
      </c>
      <c r="H111" s="1">
        <f>G111+1</f>
        <v>10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x14ac:dyDescent="0.2">
      <c r="A112" s="1"/>
      <c r="B112" s="1">
        <v>0</v>
      </c>
      <c r="C112" s="4">
        <f t="shared" ref="C112:C121" ca="1" si="42">C98</f>
        <v>0.36488980469225779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x14ac:dyDescent="0.2">
      <c r="A113" s="1"/>
      <c r="B113" s="1">
        <f t="shared" ref="B113:B121" si="43">B112+1</f>
        <v>1</v>
      </c>
      <c r="C113" s="4">
        <f t="shared" ca="1" si="42"/>
        <v>0.29241125366212584</v>
      </c>
      <c r="D113" s="1"/>
      <c r="E113" s="9"/>
      <c r="F113" s="9"/>
      <c r="G113" s="9"/>
      <c r="H113" s="9"/>
      <c r="I113" s="9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x14ac:dyDescent="0.2">
      <c r="A114" s="1"/>
      <c r="B114" s="1">
        <f t="shared" si="43"/>
        <v>2</v>
      </c>
      <c r="C114" s="4">
        <f t="shared" ca="1" si="42"/>
        <v>0.11193038711114979</v>
      </c>
      <c r="D114" s="1"/>
      <c r="E114" s="9"/>
      <c r="F114" s="9"/>
      <c r="G114" s="9"/>
      <c r="H114" s="9"/>
      <c r="I114" s="9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x14ac:dyDescent="0.2">
      <c r="A115" s="1"/>
      <c r="B115" s="1">
        <f t="shared" si="43"/>
        <v>3</v>
      </c>
      <c r="C115" s="4">
        <f t="shared" ca="1" si="42"/>
        <v>8.3879908675084117E-2</v>
      </c>
      <c r="D115" s="1"/>
      <c r="E115" s="9"/>
      <c r="F115" s="9"/>
      <c r="G115" s="9"/>
      <c r="H115" s="9"/>
      <c r="I115" s="9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x14ac:dyDescent="0.2">
      <c r="A116" s="1"/>
      <c r="B116" s="1">
        <f t="shared" si="43"/>
        <v>4</v>
      </c>
      <c r="C116" s="4">
        <f t="shared" ca="1" si="42"/>
        <v>6.2976031015585243E-2</v>
      </c>
      <c r="D116" s="1"/>
      <c r="E116" s="9"/>
      <c r="F116" s="9"/>
      <c r="G116" s="9"/>
      <c r="H116" s="9"/>
      <c r="I116" s="9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x14ac:dyDescent="0.2">
      <c r="A117" s="1"/>
      <c r="B117" s="1">
        <f t="shared" si="43"/>
        <v>5</v>
      </c>
      <c r="C117" s="4">
        <f t="shared" ca="1" si="42"/>
        <v>3.3201892442307576E-2</v>
      </c>
      <c r="D117" s="1"/>
      <c r="E117" s="9"/>
      <c r="F117" s="9"/>
      <c r="G117" s="9"/>
      <c r="H117" s="9"/>
      <c r="I117" s="9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x14ac:dyDescent="0.2">
      <c r="A118" s="1"/>
      <c r="B118" s="1">
        <f t="shared" si="43"/>
        <v>6</v>
      </c>
      <c r="C118" s="4">
        <f t="shared" ca="1" si="42"/>
        <v>2.4485975889095339E-2</v>
      </c>
      <c r="D118" s="1"/>
      <c r="E118" s="9">
        <f ca="1">OFFSET($C$3,E$111,$B112)*$C118</f>
        <v>243.45623634673859</v>
      </c>
      <c r="F118" s="9">
        <f ca="1">OFFSET($C$3,F$111,$B112)*$C118</f>
        <v>268.28151130689923</v>
      </c>
      <c r="G118" s="9">
        <f ca="1">OFFSET($C$3,G$111,$B112)*$C118</f>
        <v>294.57589702981954</v>
      </c>
      <c r="H118" s="9">
        <f ca="1">OFFSET($C$3,H$111,$B112)*$C118</f>
        <v>269.07638904526868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x14ac:dyDescent="0.2">
      <c r="A119" s="1"/>
      <c r="B119" s="1">
        <f t="shared" si="43"/>
        <v>7</v>
      </c>
      <c r="C119" s="4">
        <f t="shared" ca="1" si="42"/>
        <v>1.2068122564645874E-2</v>
      </c>
      <c r="D119" s="1"/>
      <c r="E119" s="9">
        <f ca="1">OFFSET($C$3,E$111,$B113)*$C119</f>
        <v>16.233536041773668</v>
      </c>
      <c r="F119" s="9">
        <f ca="1">OFFSET($C$3,F$111,$B113)*$C119</f>
        <v>17.888872548490795</v>
      </c>
      <c r="G119" s="9">
        <f ca="1">OFFSET($C$3,G$111,$B113)*$C119</f>
        <v>19.642168601755127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x14ac:dyDescent="0.2">
      <c r="A120" s="1"/>
      <c r="B120" s="1">
        <f t="shared" si="43"/>
        <v>8</v>
      </c>
      <c r="C120" s="4">
        <f t="shared" ca="1" si="42"/>
        <v>1.5808767358077264E-2</v>
      </c>
      <c r="D120" s="1"/>
      <c r="E120" s="9">
        <f ca="1">OFFSET($C$3,E$111,$B114)*$C120</f>
        <v>0.6762400558244267</v>
      </c>
      <c r="F120" s="9">
        <f ca="1">OFFSET($C$3,F$111,$B114)*$C120</f>
        <v>0.74519637247842263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x14ac:dyDescent="0.2">
      <c r="A121" s="1"/>
      <c r="B121" s="1">
        <f t="shared" si="43"/>
        <v>9</v>
      </c>
      <c r="C121" s="4">
        <f t="shared" ca="1" si="42"/>
        <v>-1.2388467507802974E-3</v>
      </c>
      <c r="D121" s="1"/>
      <c r="E121" s="9">
        <f ca="1">OFFSET($C$3,E$111,$B115)*$C121</f>
        <v>-1.2865188979006242E-2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x14ac:dyDescent="0.2">
      <c r="A123" s="1"/>
      <c r="B123" s="1"/>
      <c r="C123" s="1"/>
      <c r="D123" s="1"/>
      <c r="E123" s="9">
        <f ca="1">SUM(E118:E121)</f>
        <v>260.35314725535773</v>
      </c>
      <c r="F123" s="9">
        <f ca="1">SUM(F118:F121)</f>
        <v>286.91558022786842</v>
      </c>
      <c r="G123" s="9">
        <f ca="1">SUM(G118:G121)</f>
        <v>314.21806563157469</v>
      </c>
      <c r="H123" s="9">
        <f ca="1">SUM(H118:H121)</f>
        <v>269.07638904526868</v>
      </c>
      <c r="I123" s="9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x14ac:dyDescent="0.2">
      <c r="A125" s="1"/>
      <c r="B125" s="1"/>
      <c r="C125" s="1" t="s">
        <v>13</v>
      </c>
      <c r="D125" s="1"/>
      <c r="E125" s="1">
        <v>8</v>
      </c>
      <c r="F125" s="1">
        <f>E125+1</f>
        <v>9</v>
      </c>
      <c r="G125" s="1">
        <f>F125+1</f>
        <v>10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x14ac:dyDescent="0.2">
      <c r="A126" s="1"/>
      <c r="B126" s="1">
        <v>0</v>
      </c>
      <c r="C126" s="4">
        <f t="shared" ref="C126:C135" ca="1" si="44">C112</f>
        <v>0.36488980469225779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x14ac:dyDescent="0.2">
      <c r="A127" s="1"/>
      <c r="B127" s="1">
        <f t="shared" ref="B127:B135" si="45">B126+1</f>
        <v>1</v>
      </c>
      <c r="C127" s="4">
        <f t="shared" ca="1" si="44"/>
        <v>0.29241125366212584</v>
      </c>
      <c r="D127" s="1"/>
      <c r="E127" s="9"/>
      <c r="F127" s="9"/>
      <c r="G127" s="9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x14ac:dyDescent="0.2">
      <c r="A128" s="1"/>
      <c r="B128" s="1">
        <f t="shared" si="45"/>
        <v>2</v>
      </c>
      <c r="C128" s="4">
        <f t="shared" ca="1" si="44"/>
        <v>0.11193038711114979</v>
      </c>
      <c r="D128" s="1"/>
      <c r="E128" s="9"/>
      <c r="F128" s="9"/>
      <c r="G128" s="9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x14ac:dyDescent="0.2">
      <c r="A129" s="1"/>
      <c r="B129" s="1">
        <f t="shared" si="45"/>
        <v>3</v>
      </c>
      <c r="C129" s="4">
        <f t="shared" ca="1" si="44"/>
        <v>8.3879908675084117E-2</v>
      </c>
      <c r="D129" s="1"/>
      <c r="E129" s="9"/>
      <c r="F129" s="9"/>
      <c r="G129" s="9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x14ac:dyDescent="0.2">
      <c r="A130" s="1"/>
      <c r="B130" s="1">
        <f t="shared" si="45"/>
        <v>4</v>
      </c>
      <c r="C130" s="4">
        <f t="shared" ca="1" si="44"/>
        <v>6.2976031015585243E-2</v>
      </c>
      <c r="D130" s="1"/>
      <c r="E130" s="9"/>
      <c r="F130" s="9"/>
      <c r="G130" s="9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x14ac:dyDescent="0.2">
      <c r="A131" s="1"/>
      <c r="B131" s="1">
        <f t="shared" si="45"/>
        <v>5</v>
      </c>
      <c r="C131" s="4">
        <f t="shared" ca="1" si="44"/>
        <v>3.3201892442307576E-2</v>
      </c>
      <c r="D131" s="1"/>
      <c r="E131" s="9"/>
      <c r="F131" s="9"/>
      <c r="G131" s="9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x14ac:dyDescent="0.2">
      <c r="A132" s="1"/>
      <c r="B132" s="1">
        <f t="shared" si="45"/>
        <v>6</v>
      </c>
      <c r="C132" s="4">
        <f t="shared" ca="1" si="44"/>
        <v>2.4485975889095339E-2</v>
      </c>
      <c r="D132" s="1"/>
      <c r="E132" s="9"/>
      <c r="F132" s="9"/>
      <c r="G132" s="9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x14ac:dyDescent="0.2">
      <c r="A133" s="1"/>
      <c r="B133" s="1">
        <f t="shared" si="45"/>
        <v>7</v>
      </c>
      <c r="C133" s="4">
        <f t="shared" ca="1" si="44"/>
        <v>1.2068122564645874E-2</v>
      </c>
      <c r="D133" s="1"/>
      <c r="E133" s="9">
        <f ca="1">OFFSET($C$3,E$125,$B126)*$C133</f>
        <v>132.2248365735733</v>
      </c>
      <c r="F133" s="9">
        <f ca="1">OFFSET($C$3,F$125,$B126)*$C133</f>
        <v>145.18424938617824</v>
      </c>
      <c r="G133" s="9">
        <f ca="1">OFFSET($C$3,G$125,$B126)*$C133</f>
        <v>132.61659886289351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x14ac:dyDescent="0.2">
      <c r="A134" s="1"/>
      <c r="B134" s="1">
        <f t="shared" si="45"/>
        <v>8</v>
      </c>
      <c r="C134" s="4">
        <f t="shared" ca="1" si="44"/>
        <v>1.5808767358077264E-2</v>
      </c>
      <c r="D134" s="1"/>
      <c r="E134" s="9">
        <f ca="1">OFFSET($C$3,E$125,$B127)*$C134</f>
        <v>23.433721600231706</v>
      </c>
      <c r="F134" s="9">
        <f ca="1">OFFSET($C$3,F$125,$B127)*$C134</f>
        <v>25.730470681740911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x14ac:dyDescent="0.2">
      <c r="A135" s="1"/>
      <c r="B135" s="1">
        <f t="shared" si="45"/>
        <v>9</v>
      </c>
      <c r="C135" s="4">
        <f t="shared" ca="1" si="44"/>
        <v>-1.2388467507802974E-3</v>
      </c>
      <c r="D135" s="1"/>
      <c r="E135" s="9">
        <f ca="1">OFFSET($C$3,E$125,$B128)*$C135</f>
        <v>-5.8396969468114186E-2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x14ac:dyDescent="0.2">
      <c r="A137" s="1"/>
      <c r="B137" s="1"/>
      <c r="C137" s="1"/>
      <c r="D137" s="1"/>
      <c r="E137" s="9">
        <f ca="1">SUM(E133:E135)</f>
        <v>155.6001612043369</v>
      </c>
      <c r="F137" s="9">
        <f ca="1">SUM(F133:F135)</f>
        <v>170.91472006791915</v>
      </c>
      <c r="G137" s="9">
        <f ca="1">SUM(G133:G135)</f>
        <v>132.61659886289351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x14ac:dyDescent="0.2">
      <c r="A139" s="1"/>
      <c r="B139" s="1"/>
      <c r="C139" s="1" t="s">
        <v>13</v>
      </c>
      <c r="D139" s="1"/>
      <c r="E139" s="1">
        <v>9</v>
      </c>
      <c r="F139" s="1">
        <f>E139+1</f>
        <v>10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x14ac:dyDescent="0.2">
      <c r="A140" s="1"/>
      <c r="B140" s="1">
        <v>0</v>
      </c>
      <c r="C140" s="4">
        <f t="shared" ref="C140:C149" ca="1" si="46">C126</f>
        <v>0.36488980469225779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x14ac:dyDescent="0.2">
      <c r="A141" s="1"/>
      <c r="B141" s="1">
        <f t="shared" ref="B141:B149" si="47">B140+1</f>
        <v>1</v>
      </c>
      <c r="C141" s="4">
        <f t="shared" ca="1" si="46"/>
        <v>0.29241125366212584</v>
      </c>
      <c r="D141" s="1"/>
      <c r="E141" s="9"/>
      <c r="F141" s="9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x14ac:dyDescent="0.2">
      <c r="A142" s="1"/>
      <c r="B142" s="1">
        <f t="shared" si="47"/>
        <v>2</v>
      </c>
      <c r="C142" s="4">
        <f t="shared" ca="1" si="46"/>
        <v>0.11193038711114979</v>
      </c>
      <c r="D142" s="1"/>
      <c r="E142" s="9"/>
      <c r="F142" s="9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x14ac:dyDescent="0.2">
      <c r="A143" s="1"/>
      <c r="B143" s="1">
        <f t="shared" si="47"/>
        <v>3</v>
      </c>
      <c r="C143" s="4">
        <f t="shared" ca="1" si="46"/>
        <v>8.3879908675084117E-2</v>
      </c>
      <c r="D143" s="1"/>
      <c r="E143" s="9"/>
      <c r="F143" s="9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x14ac:dyDescent="0.2">
      <c r="A144" s="1"/>
      <c r="B144" s="1">
        <f t="shared" si="47"/>
        <v>4</v>
      </c>
      <c r="C144" s="4">
        <f t="shared" ca="1" si="46"/>
        <v>6.2976031015585243E-2</v>
      </c>
      <c r="D144" s="1"/>
      <c r="E144" s="9"/>
      <c r="F144" s="9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x14ac:dyDescent="0.2">
      <c r="A145" s="1"/>
      <c r="B145" s="1">
        <f t="shared" si="47"/>
        <v>5</v>
      </c>
      <c r="C145" s="4">
        <f t="shared" ca="1" si="46"/>
        <v>3.3201892442307576E-2</v>
      </c>
      <c r="D145" s="1"/>
      <c r="E145" s="9"/>
      <c r="F145" s="9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x14ac:dyDescent="0.2">
      <c r="A146" s="1"/>
      <c r="B146" s="1">
        <f t="shared" si="47"/>
        <v>6</v>
      </c>
      <c r="C146" s="4">
        <f t="shared" ca="1" si="46"/>
        <v>2.4485975889095339E-2</v>
      </c>
      <c r="D146" s="1"/>
      <c r="E146" s="9"/>
      <c r="F146" s="9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x14ac:dyDescent="0.2">
      <c r="A147" s="1"/>
      <c r="B147" s="1">
        <f t="shared" si="47"/>
        <v>7</v>
      </c>
      <c r="C147" s="4">
        <f t="shared" ca="1" si="46"/>
        <v>1.2068122564645874E-2</v>
      </c>
      <c r="D147" s="1"/>
      <c r="E147" s="9"/>
      <c r="F147" s="9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x14ac:dyDescent="0.2">
      <c r="A148" s="1"/>
      <c r="B148" s="1">
        <f t="shared" si="47"/>
        <v>8</v>
      </c>
      <c r="C148" s="4">
        <f t="shared" ca="1" si="46"/>
        <v>1.5808767358077264E-2</v>
      </c>
      <c r="D148" s="1"/>
      <c r="E148" s="9">
        <f ca="1">OFFSET($C$3,E$139,$B140)*$C148</f>
        <v>190.18567389487836</v>
      </c>
      <c r="F148" s="9">
        <f ca="1">OFFSET($C$3,F$139,$B140)*$C148</f>
        <v>173.72254449791106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x14ac:dyDescent="0.2">
      <c r="A149" s="1"/>
      <c r="B149" s="1">
        <f t="shared" si="47"/>
        <v>9</v>
      </c>
      <c r="C149" s="4">
        <f t="shared" ca="1" si="46"/>
        <v>-1.2388467507802974E-3</v>
      </c>
      <c r="D149" s="1"/>
      <c r="E149" s="9">
        <f ca="1">OFFSET($C$3,E$139,$B141)*$C149</f>
        <v>-2.0163564481727785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x14ac:dyDescent="0.2">
      <c r="A151" s="1"/>
      <c r="B151" s="1"/>
      <c r="C151" s="1"/>
      <c r="D151" s="1"/>
      <c r="E151" s="9">
        <f ca="1">SUM(E148:E149)</f>
        <v>188.16931744670558</v>
      </c>
      <c r="F151" s="9">
        <f ca="1">SUM(F148:F149)</f>
        <v>173.72254449791106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x14ac:dyDescent="0.2">
      <c r="A153" s="1"/>
      <c r="B153" s="1"/>
      <c r="C153" s="1" t="s">
        <v>13</v>
      </c>
      <c r="D153" s="1"/>
      <c r="E153" s="1">
        <v>10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x14ac:dyDescent="0.2">
      <c r="A154" s="1"/>
      <c r="B154" s="1">
        <v>0</v>
      </c>
      <c r="C154" s="4">
        <f t="shared" ref="C154:C163" ca="1" si="48">C140</f>
        <v>0.36488980469225779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x14ac:dyDescent="0.2">
      <c r="A155" s="1"/>
      <c r="B155" s="1">
        <f t="shared" ref="B155:B163" si="49">B154+1</f>
        <v>1</v>
      </c>
      <c r="C155" s="4">
        <f t="shared" ca="1" si="48"/>
        <v>0.29241125366212584</v>
      </c>
      <c r="D155" s="1"/>
      <c r="E155" s="9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x14ac:dyDescent="0.2">
      <c r="A156" s="1"/>
      <c r="B156" s="1">
        <f t="shared" si="49"/>
        <v>2</v>
      </c>
      <c r="C156" s="4">
        <f t="shared" ca="1" si="48"/>
        <v>0.11193038711114979</v>
      </c>
      <c r="D156" s="1"/>
      <c r="E156" s="9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x14ac:dyDescent="0.2">
      <c r="A157" s="1"/>
      <c r="B157" s="1">
        <f t="shared" si="49"/>
        <v>3</v>
      </c>
      <c r="C157" s="4">
        <f t="shared" ca="1" si="48"/>
        <v>8.3879908675084117E-2</v>
      </c>
      <c r="D157" s="1"/>
      <c r="E157" s="9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x14ac:dyDescent="0.2">
      <c r="A158" s="1"/>
      <c r="B158" s="1">
        <f t="shared" si="49"/>
        <v>4</v>
      </c>
      <c r="C158" s="4">
        <f t="shared" ca="1" si="48"/>
        <v>6.2976031015585243E-2</v>
      </c>
      <c r="D158" s="1"/>
      <c r="E158" s="9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x14ac:dyDescent="0.2">
      <c r="A159" s="1"/>
      <c r="B159" s="1">
        <f t="shared" si="49"/>
        <v>5</v>
      </c>
      <c r="C159" s="4">
        <f t="shared" ca="1" si="48"/>
        <v>3.3201892442307576E-2</v>
      </c>
      <c r="D159" s="1"/>
      <c r="E159" s="9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x14ac:dyDescent="0.2">
      <c r="A160" s="1"/>
      <c r="B160" s="1">
        <f t="shared" si="49"/>
        <v>6</v>
      </c>
      <c r="C160" s="4">
        <f t="shared" ca="1" si="48"/>
        <v>2.4485975889095339E-2</v>
      </c>
      <c r="D160" s="1"/>
      <c r="E160" s="9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x14ac:dyDescent="0.2">
      <c r="A161" s="1"/>
      <c r="B161" s="1">
        <f t="shared" si="49"/>
        <v>7</v>
      </c>
      <c r="C161" s="4">
        <f t="shared" ca="1" si="48"/>
        <v>1.2068122564645874E-2</v>
      </c>
      <c r="D161" s="1"/>
      <c r="E161" s="9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x14ac:dyDescent="0.2">
      <c r="A162" s="1"/>
      <c r="B162" s="1">
        <f t="shared" si="49"/>
        <v>8</v>
      </c>
      <c r="C162" s="4">
        <f t="shared" ca="1" si="48"/>
        <v>1.5808767358077264E-2</v>
      </c>
      <c r="D162" s="1"/>
      <c r="E162" s="9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x14ac:dyDescent="0.2">
      <c r="A163" s="1"/>
      <c r="B163" s="1">
        <f t="shared" si="49"/>
        <v>9</v>
      </c>
      <c r="C163" s="4">
        <f t="shared" ca="1" si="48"/>
        <v>-1.2388467507802974E-3</v>
      </c>
      <c r="D163" s="1"/>
      <c r="E163" s="9">
        <f ca="1">OFFSET($C$3,E$153,$B154)*$C163</f>
        <v>-13.613686944324687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x14ac:dyDescent="0.2">
      <c r="A165" s="1"/>
      <c r="B165" s="1"/>
      <c r="C165" s="1"/>
      <c r="D165" s="1"/>
      <c r="E165" s="9">
        <f ca="1">SUM(E163)</f>
        <v>-13.613686944324687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5"/>
  <sheetViews>
    <sheetView workbookViewId="0"/>
  </sheetViews>
  <sheetFormatPr defaultColWidth="8.7109375" defaultRowHeight="12.75" customHeight="1" x14ac:dyDescent="0.2"/>
  <cols>
    <col min="3" max="3" width="10.28515625" customWidth="1"/>
    <col min="4" max="4" width="11.28515625" customWidth="1"/>
    <col min="5" max="12" width="10.28515625" customWidth="1"/>
    <col min="14" max="14" width="11.85546875" customWidth="1"/>
  </cols>
  <sheetData>
    <row r="1" spans="1:24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">
      <c r="A2" s="1" t="s">
        <v>14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">
      <c r="A3" s="1"/>
      <c r="B3" s="1"/>
      <c r="C3" s="1">
        <v>0</v>
      </c>
      <c r="D3" s="1">
        <f t="shared" ref="D3:L3" si="0">C3+1</f>
        <v>1</v>
      </c>
      <c r="E3" s="1">
        <f t="shared" si="0"/>
        <v>2</v>
      </c>
      <c r="F3" s="1">
        <f t="shared" si="0"/>
        <v>3</v>
      </c>
      <c r="G3" s="1">
        <f t="shared" si="0"/>
        <v>4</v>
      </c>
      <c r="H3" s="1">
        <f t="shared" si="0"/>
        <v>5</v>
      </c>
      <c r="I3" s="1">
        <f t="shared" si="0"/>
        <v>6</v>
      </c>
      <c r="J3" s="1">
        <f t="shared" si="0"/>
        <v>7</v>
      </c>
      <c r="K3" s="1">
        <f t="shared" si="0"/>
        <v>8</v>
      </c>
      <c r="L3" s="1">
        <f t="shared" si="0"/>
        <v>9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/>
      <c r="B4" s="1">
        <v>1</v>
      </c>
      <c r="C4" s="9">
        <f>Data!C3</f>
        <v>6238</v>
      </c>
      <c r="D4" s="9">
        <f>Data!D3</f>
        <v>831</v>
      </c>
      <c r="E4" s="9">
        <f>Data!E3</f>
        <v>49</v>
      </c>
      <c r="F4" s="9">
        <f>Data!F3</f>
        <v>7</v>
      </c>
      <c r="G4" s="9">
        <f>Data!G3</f>
        <v>1</v>
      </c>
      <c r="H4" s="9">
        <f>Data!H3</f>
        <v>1</v>
      </c>
      <c r="I4" s="9">
        <f>Data!I3</f>
        <v>2</v>
      </c>
      <c r="J4" s="9">
        <f>Data!J3</f>
        <v>1</v>
      </c>
      <c r="K4" s="9">
        <f>Data!K3</f>
        <v>2</v>
      </c>
      <c r="L4" s="9">
        <f>Data!L3</f>
        <v>3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2">
      <c r="A5" s="1"/>
      <c r="B5" s="1">
        <f t="shared" ref="B5:B13" si="1">B4+1</f>
        <v>2</v>
      </c>
      <c r="C5" s="9">
        <f>Data!C4</f>
        <v>7773</v>
      </c>
      <c r="D5" s="9">
        <f>Data!D4</f>
        <v>1381</v>
      </c>
      <c r="E5" s="9">
        <f>Data!E4</f>
        <v>23</v>
      </c>
      <c r="F5" s="9">
        <f>Data!F4</f>
        <v>4</v>
      </c>
      <c r="G5" s="9">
        <f>Data!G4</f>
        <v>1</v>
      </c>
      <c r="H5" s="9">
        <f>Data!H4</f>
        <v>3</v>
      </c>
      <c r="I5" s="9">
        <f>Data!I4</f>
        <v>1</v>
      </c>
      <c r="J5" s="9">
        <f>Data!J4</f>
        <v>1</v>
      </c>
      <c r="K5" s="9">
        <f>Data!K4</f>
        <v>3</v>
      </c>
      <c r="L5" s="9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x14ac:dyDescent="0.2">
      <c r="A6" s="1"/>
      <c r="B6" s="1">
        <f t="shared" si="1"/>
        <v>3</v>
      </c>
      <c r="C6" s="9">
        <f>Data!C5</f>
        <v>10306</v>
      </c>
      <c r="D6" s="9">
        <f>Data!D5</f>
        <v>1093</v>
      </c>
      <c r="E6" s="9">
        <f>Data!E5</f>
        <v>17</v>
      </c>
      <c r="F6" s="9">
        <f>Data!F5</f>
        <v>5</v>
      </c>
      <c r="G6" s="9">
        <f>Data!G5</f>
        <v>2</v>
      </c>
      <c r="H6" s="9">
        <f>Data!H5</f>
        <v>0</v>
      </c>
      <c r="I6" s="9">
        <f>Data!I5</f>
        <v>2</v>
      </c>
      <c r="J6" s="9">
        <f>Data!J5</f>
        <v>2</v>
      </c>
      <c r="K6" s="9"/>
      <c r="L6" s="9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x14ac:dyDescent="0.2">
      <c r="A7" s="1"/>
      <c r="B7" s="1">
        <f t="shared" si="1"/>
        <v>4</v>
      </c>
      <c r="C7" s="9">
        <f>Data!C6</f>
        <v>9639</v>
      </c>
      <c r="D7" s="9">
        <f>Data!D6</f>
        <v>995</v>
      </c>
      <c r="E7" s="9">
        <f>Data!E6</f>
        <v>17</v>
      </c>
      <c r="F7" s="9">
        <f>Data!F6</f>
        <v>6</v>
      </c>
      <c r="G7" s="9">
        <f>Data!G6</f>
        <v>1</v>
      </c>
      <c r="H7" s="9">
        <f>Data!H6</f>
        <v>5</v>
      </c>
      <c r="I7" s="9">
        <f>Data!I6</f>
        <v>4</v>
      </c>
      <c r="J7" s="9"/>
      <c r="K7" s="9"/>
      <c r="L7" s="9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x14ac:dyDescent="0.2">
      <c r="A8" s="1"/>
      <c r="B8" s="1">
        <f t="shared" si="1"/>
        <v>5</v>
      </c>
      <c r="C8" s="9">
        <f>Data!C7</f>
        <v>9511</v>
      </c>
      <c r="D8" s="9">
        <f>Data!D7</f>
        <v>1386</v>
      </c>
      <c r="E8" s="9">
        <f>Data!E7</f>
        <v>39</v>
      </c>
      <c r="F8" s="9">
        <f>Data!F7</f>
        <v>4</v>
      </c>
      <c r="G8" s="9">
        <f>Data!G7</f>
        <v>6</v>
      </c>
      <c r="H8" s="9">
        <f>Data!H7</f>
        <v>5</v>
      </c>
      <c r="I8" s="9"/>
      <c r="J8" s="9"/>
      <c r="K8" s="9"/>
      <c r="L8" s="9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x14ac:dyDescent="0.2">
      <c r="A9" s="1"/>
      <c r="B9" s="1">
        <f t="shared" si="1"/>
        <v>6</v>
      </c>
      <c r="C9" s="9">
        <f>Data!C8</f>
        <v>10023</v>
      </c>
      <c r="D9" s="9">
        <f>Data!D8</f>
        <v>1342</v>
      </c>
      <c r="E9" s="9">
        <f>Data!E8</f>
        <v>31</v>
      </c>
      <c r="F9" s="9">
        <f>Data!F8</f>
        <v>16</v>
      </c>
      <c r="G9" s="9">
        <f>Data!G8</f>
        <v>9</v>
      </c>
      <c r="H9" s="9"/>
      <c r="I9" s="9"/>
      <c r="J9" s="9"/>
      <c r="K9" s="9"/>
      <c r="L9" s="9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x14ac:dyDescent="0.2">
      <c r="A10" s="1"/>
      <c r="B10" s="1">
        <f t="shared" si="1"/>
        <v>7</v>
      </c>
      <c r="C10" s="9">
        <f>Data!C9</f>
        <v>9834</v>
      </c>
      <c r="D10" s="9">
        <f>Data!D9</f>
        <v>1424</v>
      </c>
      <c r="E10" s="9">
        <f>Data!E9</f>
        <v>59</v>
      </c>
      <c r="F10" s="9">
        <f>Data!F9</f>
        <v>24</v>
      </c>
      <c r="G10" s="9"/>
      <c r="H10" s="9"/>
      <c r="I10" s="9"/>
      <c r="J10" s="9"/>
      <c r="K10" s="9"/>
      <c r="L10" s="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x14ac:dyDescent="0.2">
      <c r="A11" s="1"/>
      <c r="B11" s="1">
        <f t="shared" si="1"/>
        <v>8</v>
      </c>
      <c r="C11" s="9">
        <f>Data!C10</f>
        <v>10899</v>
      </c>
      <c r="D11" s="9">
        <f>Data!D10</f>
        <v>1503</v>
      </c>
      <c r="E11" s="9">
        <f>Data!E10</f>
        <v>84</v>
      </c>
      <c r="F11" s="9"/>
      <c r="G11" s="9"/>
      <c r="H11" s="9"/>
      <c r="I11" s="9"/>
      <c r="J11" s="9"/>
      <c r="K11" s="9"/>
      <c r="L11" s="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x14ac:dyDescent="0.2">
      <c r="A12" s="1"/>
      <c r="B12" s="1">
        <f t="shared" si="1"/>
        <v>9</v>
      </c>
      <c r="C12" s="9">
        <f>Data!C11</f>
        <v>11954</v>
      </c>
      <c r="D12" s="9">
        <f>Data!D11</f>
        <v>1704</v>
      </c>
      <c r="E12" s="9"/>
      <c r="F12" s="9"/>
      <c r="G12" s="9"/>
      <c r="H12" s="9"/>
      <c r="I12" s="9"/>
      <c r="J12" s="9"/>
      <c r="K12" s="9"/>
      <c r="L12" s="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x14ac:dyDescent="0.2">
      <c r="A13" s="1"/>
      <c r="B13" s="1">
        <f t="shared" si="1"/>
        <v>10</v>
      </c>
      <c r="C13" s="9">
        <f>Data!C12</f>
        <v>10989</v>
      </c>
      <c r="D13" s="9"/>
      <c r="E13" s="9"/>
      <c r="F13" s="9"/>
      <c r="G13" s="9"/>
      <c r="H13" s="9"/>
      <c r="I13" s="9"/>
      <c r="J13" s="9"/>
      <c r="K13" s="9"/>
      <c r="L13" s="9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x14ac:dyDescent="0.2">
      <c r="A16" s="1" t="s">
        <v>15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x14ac:dyDescent="0.2">
      <c r="A17" s="1"/>
      <c r="B17" s="1"/>
      <c r="C17" s="1">
        <v>0</v>
      </c>
      <c r="D17" s="1">
        <f t="shared" ref="D17:L17" si="2">C17+1</f>
        <v>1</v>
      </c>
      <c r="E17" s="1">
        <f t="shared" si="2"/>
        <v>2</v>
      </c>
      <c r="F17" s="1">
        <f t="shared" si="2"/>
        <v>3</v>
      </c>
      <c r="G17" s="1">
        <f t="shared" si="2"/>
        <v>4</v>
      </c>
      <c r="H17" s="1">
        <f t="shared" si="2"/>
        <v>5</v>
      </c>
      <c r="I17" s="1">
        <f t="shared" si="2"/>
        <v>6</v>
      </c>
      <c r="J17" s="1">
        <f t="shared" si="2"/>
        <v>7</v>
      </c>
      <c r="K17" s="1">
        <f t="shared" si="2"/>
        <v>8</v>
      </c>
      <c r="L17" s="1">
        <f t="shared" si="2"/>
        <v>9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x14ac:dyDescent="0.2">
      <c r="A18" s="1"/>
      <c r="B18" s="1">
        <v>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x14ac:dyDescent="0.2">
      <c r="A19" s="1"/>
      <c r="B19" s="1">
        <f t="shared" ref="B19:B27" si="3">B18+1</f>
        <v>2</v>
      </c>
      <c r="C19" s="1"/>
      <c r="D19" s="1"/>
      <c r="E19" s="1"/>
      <c r="F19" s="1"/>
      <c r="G19" s="1"/>
      <c r="H19" s="1"/>
      <c r="I19" s="1"/>
      <c r="J19" s="1"/>
      <c r="K19" s="1"/>
      <c r="L19" s="9">
        <f t="shared" ref="L19:L27" ca="1" si="4">OFFSET($C$29,$B19,0)*OFFSET($O$41,L$17,($B19-1))</f>
        <v>0</v>
      </c>
      <c r="M19" s="1"/>
      <c r="N19" s="9">
        <f t="shared" ref="N19:N27" ca="1" si="5">SUM(D19:L19)</f>
        <v>0</v>
      </c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x14ac:dyDescent="0.2">
      <c r="A20" s="1"/>
      <c r="B20" s="1">
        <f t="shared" si="3"/>
        <v>3</v>
      </c>
      <c r="C20" s="1"/>
      <c r="D20" s="1"/>
      <c r="E20" s="1"/>
      <c r="F20" s="1"/>
      <c r="G20" s="1"/>
      <c r="H20" s="1"/>
      <c r="I20" s="1"/>
      <c r="J20" s="1"/>
      <c r="K20" s="9">
        <f t="shared" ref="K20:K27" ca="1" si="6">OFFSET($C$29,$B20,0)*OFFSET($O$41,K$17,($B20-1))</f>
        <v>0</v>
      </c>
      <c r="L20" s="9">
        <f t="shared" ca="1" si="4"/>
        <v>0</v>
      </c>
      <c r="M20" s="1"/>
      <c r="N20" s="9">
        <f t="shared" ca="1" si="5"/>
        <v>0</v>
      </c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x14ac:dyDescent="0.2">
      <c r="A21" s="1"/>
      <c r="B21" s="1">
        <f t="shared" si="3"/>
        <v>4</v>
      </c>
      <c r="C21" s="1"/>
      <c r="D21" s="1"/>
      <c r="E21" s="1"/>
      <c r="F21" s="1"/>
      <c r="G21" s="1"/>
      <c r="H21" s="1"/>
      <c r="I21" s="1"/>
      <c r="J21" s="9">
        <f t="shared" ref="J21:J27" ca="1" si="7">OFFSET($C$29,$B21,0)*OFFSET($O$41,J$17,($B21-1))</f>
        <v>0</v>
      </c>
      <c r="K21" s="9">
        <f t="shared" ca="1" si="6"/>
        <v>0</v>
      </c>
      <c r="L21" s="9">
        <f t="shared" ca="1" si="4"/>
        <v>0</v>
      </c>
      <c r="M21" s="1"/>
      <c r="N21" s="9">
        <f t="shared" ca="1" si="5"/>
        <v>0</v>
      </c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x14ac:dyDescent="0.2">
      <c r="A22" s="1"/>
      <c r="B22" s="1">
        <f t="shared" si="3"/>
        <v>5</v>
      </c>
      <c r="C22" s="1"/>
      <c r="D22" s="1"/>
      <c r="E22" s="1"/>
      <c r="F22" s="1"/>
      <c r="G22" s="1"/>
      <c r="H22" s="1"/>
      <c r="I22" s="9">
        <f t="shared" ref="I22:I27" ca="1" si="8">OFFSET($C$29,$B22,0)*OFFSET($O$41,I$17,($B22-1))</f>
        <v>0</v>
      </c>
      <c r="J22" s="9">
        <f t="shared" ca="1" si="7"/>
        <v>0</v>
      </c>
      <c r="K22" s="9">
        <f t="shared" ca="1" si="6"/>
        <v>0</v>
      </c>
      <c r="L22" s="9">
        <f t="shared" ca="1" si="4"/>
        <v>0</v>
      </c>
      <c r="M22" s="1"/>
      <c r="N22" s="9">
        <f t="shared" ca="1" si="5"/>
        <v>0</v>
      </c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x14ac:dyDescent="0.2">
      <c r="A23" s="1"/>
      <c r="B23" s="1">
        <f t="shared" si="3"/>
        <v>6</v>
      </c>
      <c r="C23" s="1"/>
      <c r="D23" s="1"/>
      <c r="E23" s="1"/>
      <c r="F23" s="1"/>
      <c r="G23" s="1"/>
      <c r="H23" s="9">
        <f ca="1">OFFSET($C$29,$B23,0)*OFFSET($O$41,H$17,($B23-1))</f>
        <v>59457.016156544669</v>
      </c>
      <c r="I23" s="9">
        <f t="shared" ca="1" si="8"/>
        <v>0</v>
      </c>
      <c r="J23" s="9">
        <f t="shared" ca="1" si="7"/>
        <v>0</v>
      </c>
      <c r="K23" s="9">
        <f t="shared" ca="1" si="6"/>
        <v>0</v>
      </c>
      <c r="L23" s="9">
        <f t="shared" ca="1" si="4"/>
        <v>0</v>
      </c>
      <c r="M23" s="1"/>
      <c r="N23" s="9">
        <f t="shared" ca="1" si="5"/>
        <v>59457.016156544669</v>
      </c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x14ac:dyDescent="0.2">
      <c r="A24" s="1"/>
      <c r="B24" s="1">
        <f t="shared" si="3"/>
        <v>7</v>
      </c>
      <c r="C24" s="1"/>
      <c r="D24" s="1"/>
      <c r="E24" s="1"/>
      <c r="F24" s="1"/>
      <c r="G24" s="9">
        <f ca="1">OFFSET($C$29,$B24,0)*OFFSET($O$41,G$17,($B24-1))</f>
        <v>91985.140831303797</v>
      </c>
      <c r="H24" s="9">
        <f ca="1">OFFSET($C$29,$B24,0)*OFFSET($O$41,H$17,($B24-1))</f>
        <v>49888.618458281133</v>
      </c>
      <c r="I24" s="9">
        <f t="shared" ca="1" si="8"/>
        <v>35631.723078670831</v>
      </c>
      <c r="J24" s="9">
        <f t="shared" ca="1" si="7"/>
        <v>0</v>
      </c>
      <c r="K24" s="9">
        <f t="shared" ca="1" si="6"/>
        <v>0</v>
      </c>
      <c r="L24" s="9">
        <f t="shared" ca="1" si="4"/>
        <v>0</v>
      </c>
      <c r="M24" s="1"/>
      <c r="N24" s="9">
        <f t="shared" ca="1" si="5"/>
        <v>177505.48236825576</v>
      </c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x14ac:dyDescent="0.2">
      <c r="A25" s="1"/>
      <c r="B25" s="1">
        <f t="shared" si="3"/>
        <v>8</v>
      </c>
      <c r="C25" s="1"/>
      <c r="D25" s="1"/>
      <c r="E25" s="1"/>
      <c r="F25" s="9">
        <f ca="1">OFFSET($C$29,$B25,0)*OFFSET($O$41,F$17,($B25-1))</f>
        <v>155369.88403946819</v>
      </c>
      <c r="G25" s="9">
        <f ca="1">OFFSET($C$29,$B25,0)*OFFSET($O$41,G$17,($B25-1))</f>
        <v>113394.09334127039</v>
      </c>
      <c r="H25" s="9">
        <f ca="1">OFFSET($C$29,$B25,0)*OFFSET($O$41,H$17,($B25-1))</f>
        <v>61383.727276546211</v>
      </c>
      <c r="I25" s="9">
        <f t="shared" ca="1" si="8"/>
        <v>43976.172485621704</v>
      </c>
      <c r="J25" s="9">
        <f t="shared" ca="1" si="7"/>
        <v>23833.742747506367</v>
      </c>
      <c r="K25" s="9">
        <f t="shared" ca="1" si="6"/>
        <v>0</v>
      </c>
      <c r="L25" s="9">
        <f t="shared" ca="1" si="4"/>
        <v>0</v>
      </c>
      <c r="M25" s="1"/>
      <c r="N25" s="9">
        <f t="shared" ca="1" si="5"/>
        <v>397957.61989041284</v>
      </c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x14ac:dyDescent="0.2">
      <c r="A26" s="1"/>
      <c r="B26" s="1">
        <f t="shared" si="3"/>
        <v>9</v>
      </c>
      <c r="C26" s="1"/>
      <c r="D26" s="1"/>
      <c r="E26" s="9">
        <f ca="1">OFFSET($C$29,$B26,0)*OFFSET($O$41,E$17,($B26-1))</f>
        <v>215718.67199271239</v>
      </c>
      <c r="F26" s="9">
        <f ca="1">OFFSET($C$29,$B26,0)*OFFSET($O$41,F$17,($B26-1))</f>
        <v>161687.21148200831</v>
      </c>
      <c r="G26" s="9">
        <f ca="1">OFFSET($C$29,$B26,0)*OFFSET($O$41,G$17,($B26-1))</f>
        <v>117898.09791084719</v>
      </c>
      <c r="H26" s="9">
        <f ca="1">OFFSET($C$29,$B26,0)*OFFSET($O$41,H$17,($B26-1))</f>
        <v>63890.475446357159</v>
      </c>
      <c r="I26" s="9">
        <f t="shared" ca="1" si="8"/>
        <v>45631.651352563742</v>
      </c>
      <c r="J26" s="9">
        <f t="shared" ca="1" si="7"/>
        <v>24937.512414149816</v>
      </c>
      <c r="K26" s="9">
        <f t="shared" ca="1" si="6"/>
        <v>27219.540940716743</v>
      </c>
      <c r="L26" s="9">
        <f t="shared" ca="1" si="4"/>
        <v>0</v>
      </c>
      <c r="M26" s="1"/>
      <c r="N26" s="9">
        <f t="shared" ca="1" si="5"/>
        <v>656983.16153935541</v>
      </c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x14ac:dyDescent="0.2">
      <c r="A27" s="1"/>
      <c r="B27" s="1">
        <f t="shared" si="3"/>
        <v>10</v>
      </c>
      <c r="C27" s="1"/>
      <c r="D27" s="9">
        <f ca="1">OFFSET($C$29,$B27,0)*OFFSET($O$41,D$17,($B27-1))</f>
        <v>548892.65513260523</v>
      </c>
      <c r="E27" s="9">
        <f ca="1">OFFSET($C$29,$B27,0)*OFFSET($O$41,E$17,($B27-1))</f>
        <v>210107.39703762977</v>
      </c>
      <c r="F27" s="9">
        <f ca="1">OFFSET($C$29,$B27,0)*OFFSET($O$41,F$17,($B27-1))</f>
        <v>157453.12537850105</v>
      </c>
      <c r="G27" s="9">
        <f ca="1">OFFSET($C$29,$B27,0)*OFFSET($O$41,G$17,($B27-1))</f>
        <v>118213.92111604333</v>
      </c>
      <c r="H27" s="9">
        <f ca="1">OFFSET($C$29,$B27,0)*OFFSET($O$41,H$17,($B27-1))</f>
        <v>62324.122857265596</v>
      </c>
      <c r="I27" s="9">
        <f t="shared" ca="1" si="8"/>
        <v>45963.252614101817</v>
      </c>
      <c r="J27" s="9">
        <f t="shared" ca="1" si="7"/>
        <v>22653.382022800572</v>
      </c>
      <c r="K27" s="9">
        <f t="shared" ca="1" si="6"/>
        <v>29675.042191006509</v>
      </c>
      <c r="L27" s="9">
        <f t="shared" ca="1" si="4"/>
        <v>-2325.4709722079124</v>
      </c>
      <c r="M27" s="1"/>
      <c r="N27" s="9">
        <f t="shared" ca="1" si="5"/>
        <v>1192957.427377746</v>
      </c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x14ac:dyDescent="0.2">
      <c r="A29" s="1"/>
      <c r="B29" s="1"/>
      <c r="C29" s="1" t="s">
        <v>12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x14ac:dyDescent="0.2">
      <c r="A30" s="1"/>
      <c r="B30" s="1">
        <v>1</v>
      </c>
      <c r="C30" s="5">
        <f ca="1">Parameters!$C$19*OFFSET(Parameters!$H$4,$B30,0)</f>
        <v>208.37477224947443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x14ac:dyDescent="0.2">
      <c r="A31" s="1"/>
      <c r="B31" s="1">
        <f t="shared" ref="B31:B39" si="9">B30+1</f>
        <v>2</v>
      </c>
      <c r="C31" s="5">
        <f ca="1">Parameters!$C$19*OFFSET(Parameters!$H$4,$B31,0)</f>
        <v>157.57406230158833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x14ac:dyDescent="0.2">
      <c r="A32" s="1"/>
      <c r="B32" s="1">
        <f t="shared" si="9"/>
        <v>3</v>
      </c>
      <c r="C32" s="5">
        <f ca="1">Parameters!$C$19*OFFSET(Parameters!$H$4,$B32,0)</f>
        <v>153.15606958793046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x14ac:dyDescent="0.2">
      <c r="A33" s="1"/>
      <c r="B33" s="1">
        <f t="shared" si="9"/>
        <v>4</v>
      </c>
      <c r="C33" s="5">
        <f ca="1">Parameters!$C$19*OFFSET(Parameters!$H$4,$B33,0)</f>
        <v>185.61679805195428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x14ac:dyDescent="0.2">
      <c r="A34" s="1"/>
      <c r="B34" s="1">
        <f t="shared" si="9"/>
        <v>5</v>
      </c>
      <c r="C34" s="5">
        <f ca="1">Parameters!$C$19*OFFSET(Parameters!$H$4,$B34,0)</f>
        <v>163.3715471149944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x14ac:dyDescent="0.2">
      <c r="A35" s="1"/>
      <c r="B35" s="1">
        <f t="shared" si="9"/>
        <v>6</v>
      </c>
      <c r="C35" s="5">
        <f ca="1">Parameters!$C$19*OFFSET(Parameters!$H$4,$B35,0)</f>
        <v>162.33614181837856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x14ac:dyDescent="0.2">
      <c r="A36" s="1"/>
      <c r="B36" s="1">
        <f t="shared" si="9"/>
        <v>7</v>
      </c>
      <c r="C36" s="5">
        <f ca="1">Parameters!$C$19*OFFSET(Parameters!$H$4,$B36,0)</f>
        <v>137.63635422593893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x14ac:dyDescent="0.2">
      <c r="A37" s="1"/>
      <c r="B37" s="1">
        <f t="shared" si="9"/>
        <v>8</v>
      </c>
      <c r="C37" s="5">
        <f ca="1">Parameters!$C$19*OFFSET(Parameters!$H$4,$B37,0)</f>
        <v>153.58081221476493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x14ac:dyDescent="0.2">
      <c r="A38" s="1"/>
      <c r="B38" s="1">
        <f t="shared" si="9"/>
        <v>9</v>
      </c>
      <c r="C38" s="5">
        <f ca="1">Parameters!$C$19*OFFSET(Parameters!$H$4,$B38,0)</f>
        <v>145.66263419655473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x14ac:dyDescent="0.2">
      <c r="A39" s="1"/>
      <c r="B39" s="1">
        <f t="shared" si="9"/>
        <v>10</v>
      </c>
      <c r="C39" s="5">
        <f ca="1">Parameters!$C$19*OFFSET(Parameters!$H$4,$B39,0)</f>
        <v>170.81860202297082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x14ac:dyDescent="0.2">
      <c r="A40" s="1"/>
      <c r="B40" s="1"/>
      <c r="C40" s="1"/>
      <c r="D40" s="9"/>
      <c r="E40" s="9"/>
      <c r="F40" s="9"/>
      <c r="G40" s="9"/>
      <c r="H40" s="9"/>
      <c r="I40" s="9"/>
      <c r="J40" s="9"/>
      <c r="K40" s="9"/>
      <c r="L40" s="9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x14ac:dyDescent="0.2">
      <c r="A41" s="1"/>
      <c r="B41" s="1"/>
      <c r="C41" s="1" t="s">
        <v>13</v>
      </c>
      <c r="D41" s="1"/>
      <c r="E41" s="1">
        <v>2</v>
      </c>
      <c r="F41" s="1">
        <f t="shared" ref="F41:M41" si="10">E41+1</f>
        <v>3</v>
      </c>
      <c r="G41" s="1">
        <f t="shared" si="10"/>
        <v>4</v>
      </c>
      <c r="H41" s="1">
        <f t="shared" si="10"/>
        <v>5</v>
      </c>
      <c r="I41" s="1">
        <f t="shared" si="10"/>
        <v>6</v>
      </c>
      <c r="J41" s="1">
        <f t="shared" si="10"/>
        <v>7</v>
      </c>
      <c r="K41" s="1">
        <f t="shared" si="10"/>
        <v>8</v>
      </c>
      <c r="L41" s="1">
        <f t="shared" si="10"/>
        <v>9</v>
      </c>
      <c r="M41" s="1">
        <f t="shared" si="10"/>
        <v>10</v>
      </c>
      <c r="N41" s="1"/>
      <c r="O41" s="1"/>
      <c r="P41" s="1">
        <v>2</v>
      </c>
      <c r="Q41" s="1">
        <f t="shared" ref="Q41:X41" si="11">P41+1</f>
        <v>3</v>
      </c>
      <c r="R41" s="1">
        <f t="shared" si="11"/>
        <v>4</v>
      </c>
      <c r="S41" s="1">
        <f t="shared" si="11"/>
        <v>5</v>
      </c>
      <c r="T41" s="1">
        <f t="shared" si="11"/>
        <v>6</v>
      </c>
      <c r="U41" s="1">
        <f t="shared" si="11"/>
        <v>7</v>
      </c>
      <c r="V41" s="1">
        <f t="shared" si="11"/>
        <v>8</v>
      </c>
      <c r="W41" s="1">
        <f t="shared" si="11"/>
        <v>9</v>
      </c>
      <c r="X41" s="1">
        <f t="shared" si="11"/>
        <v>10</v>
      </c>
    </row>
    <row r="42" spans="1:24" x14ac:dyDescent="0.2">
      <c r="A42" s="1"/>
      <c r="B42" s="1">
        <v>0</v>
      </c>
      <c r="C42" s="4">
        <f ca="1">Parameters!G4</f>
        <v>0.36488980469225779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>
        <v>2</v>
      </c>
      <c r="P42" s="9">
        <f t="shared" ref="P42:X42" ca="1" si="12">E53</f>
        <v>2429.8005015095719</v>
      </c>
      <c r="Q42" s="9">
        <f t="shared" ca="1" si="12"/>
        <v>3137.7932895216395</v>
      </c>
      <c r="R42" s="9">
        <f t="shared" ca="1" si="12"/>
        <v>2931.9305281205411</v>
      </c>
      <c r="S42" s="9">
        <f t="shared" ca="1" si="12"/>
        <v>2940.1038119130226</v>
      </c>
      <c r="T42" s="9">
        <f t="shared" ca="1" si="12"/>
        <v>3084.955285655808</v>
      </c>
      <c r="U42" s="9">
        <f t="shared" ca="1" si="12"/>
        <v>3041.4214791158265</v>
      </c>
      <c r="V42" s="9">
        <f t="shared" ca="1" si="12"/>
        <v>3362.2675378202744</v>
      </c>
      <c r="W42" s="9">
        <f t="shared" ca="1" si="12"/>
        <v>3686.2135059144516</v>
      </c>
      <c r="X42" s="9">
        <f t="shared" ca="1" si="12"/>
        <v>3213.307266493101</v>
      </c>
    </row>
    <row r="43" spans="1:24" x14ac:dyDescent="0.2">
      <c r="A43" s="1"/>
      <c r="B43" s="1">
        <f t="shared" ref="B43:B51" si="13">B42+1</f>
        <v>1</v>
      </c>
      <c r="C43" s="4">
        <f ca="1">Parameters!G5</f>
        <v>0.29241125366212584</v>
      </c>
      <c r="D43" s="1"/>
      <c r="E43" s="9">
        <f t="shared" ref="E43:M43" ca="1" si="14">OFFSET($C$3,E$41,$B42)*$C43</f>
        <v>2272.9126747157043</v>
      </c>
      <c r="F43" s="9">
        <f t="shared" ca="1" si="14"/>
        <v>3013.5903802418688</v>
      </c>
      <c r="G43" s="9">
        <f t="shared" ca="1" si="14"/>
        <v>2818.5520740492311</v>
      </c>
      <c r="H43" s="9">
        <f t="shared" ca="1" si="14"/>
        <v>2781.1234335804788</v>
      </c>
      <c r="I43" s="9">
        <f t="shared" ca="1" si="14"/>
        <v>2930.8379954554871</v>
      </c>
      <c r="J43" s="9">
        <f t="shared" ca="1" si="14"/>
        <v>2875.5722685133455</v>
      </c>
      <c r="K43" s="9">
        <f t="shared" ca="1" si="14"/>
        <v>3186.9902536635095</v>
      </c>
      <c r="L43" s="9">
        <f t="shared" ca="1" si="14"/>
        <v>3495.4841262770524</v>
      </c>
      <c r="M43" s="9">
        <f t="shared" ca="1" si="14"/>
        <v>3213.307266493101</v>
      </c>
      <c r="N43" s="1"/>
      <c r="O43" s="1">
        <f t="shared" ref="O43:O50" si="15">O42+1</f>
        <v>3</v>
      </c>
      <c r="P43" s="1"/>
      <c r="Q43" s="9">
        <f t="shared" ref="Q43:X43" ca="1" si="16">E67</f>
        <v>1246.5500235318461</v>
      </c>
      <c r="R43" s="9">
        <f t="shared" ca="1" si="16"/>
        <v>1163.775376036145</v>
      </c>
      <c r="S43" s="9">
        <f t="shared" ca="1" si="16"/>
        <v>1183.6235944853472</v>
      </c>
      <c r="T43" s="9">
        <f t="shared" ca="1" si="16"/>
        <v>1237.148968480579</v>
      </c>
      <c r="U43" s="9">
        <f t="shared" ca="1" si="16"/>
        <v>1224.6808480529016</v>
      </c>
      <c r="V43" s="9">
        <f t="shared" ca="1" si="16"/>
        <v>1351.2907784683821</v>
      </c>
      <c r="W43" s="9">
        <f t="shared" ca="1" si="16"/>
        <v>1480.9472119090281</v>
      </c>
      <c r="X43" s="9">
        <f t="shared" ca="1" si="16"/>
        <v>1230.003023964425</v>
      </c>
    </row>
    <row r="44" spans="1:24" x14ac:dyDescent="0.2">
      <c r="A44" s="1"/>
      <c r="B44" s="1">
        <f t="shared" si="13"/>
        <v>2</v>
      </c>
      <c r="C44" s="4">
        <f ca="1">Parameters!G6</f>
        <v>0.11193038711114979</v>
      </c>
      <c r="D44" s="1"/>
      <c r="E44" s="9">
        <f t="shared" ref="E44:L44" ca="1" si="17">OFFSET($C$3,E$41,$B43)*$C44</f>
        <v>154.57586460049785</v>
      </c>
      <c r="F44" s="9">
        <f t="shared" ca="1" si="17"/>
        <v>122.33991311248673</v>
      </c>
      <c r="G44" s="9">
        <f t="shared" ca="1" si="17"/>
        <v>111.37073517559404</v>
      </c>
      <c r="H44" s="9">
        <f t="shared" ca="1" si="17"/>
        <v>155.13551653605361</v>
      </c>
      <c r="I44" s="9">
        <f t="shared" ca="1" si="17"/>
        <v>150.21057950316302</v>
      </c>
      <c r="J44" s="9">
        <f t="shared" ca="1" si="17"/>
        <v>159.38887124627729</v>
      </c>
      <c r="K44" s="9">
        <f t="shared" ca="1" si="17"/>
        <v>168.23137182805814</v>
      </c>
      <c r="L44" s="9">
        <f t="shared" ca="1" si="17"/>
        <v>190.72937963739923</v>
      </c>
      <c r="M44" s="1"/>
      <c r="N44" s="1"/>
      <c r="O44" s="1">
        <f t="shared" si="15"/>
        <v>4</v>
      </c>
      <c r="P44" s="1"/>
      <c r="Q44" s="1"/>
      <c r="R44" s="9">
        <f t="shared" ref="R44:X44" ca="1" si="18">E81</f>
        <v>871.9770951788488</v>
      </c>
      <c r="S44" s="9">
        <f t="shared" ca="1" si="18"/>
        <v>886.61086067731071</v>
      </c>
      <c r="T44" s="9">
        <f t="shared" ca="1" si="18"/>
        <v>926.77180565630226</v>
      </c>
      <c r="U44" s="9">
        <f t="shared" ca="1" si="18"/>
        <v>917.09946515240506</v>
      </c>
      <c r="V44" s="9">
        <f t="shared" ca="1" si="18"/>
        <v>1011.6490582313202</v>
      </c>
      <c r="W44" s="9">
        <f t="shared" ca="1" si="18"/>
        <v>1110.0115851525127</v>
      </c>
      <c r="X44" s="9">
        <f t="shared" ca="1" si="18"/>
        <v>921.7563164304994</v>
      </c>
    </row>
    <row r="45" spans="1:24" x14ac:dyDescent="0.2">
      <c r="A45" s="1"/>
      <c r="B45" s="1">
        <f t="shared" si="13"/>
        <v>3</v>
      </c>
      <c r="C45" s="4">
        <f ca="1">Parameters!G7</f>
        <v>8.3879908675084117E-2</v>
      </c>
      <c r="D45" s="1"/>
      <c r="E45" s="9">
        <f t="shared" ref="E45:K45" ca="1" si="19">OFFSET($C$3,E$41,$B44)*$C45</f>
        <v>1.9292378995269346</v>
      </c>
      <c r="F45" s="9">
        <f t="shared" ca="1" si="19"/>
        <v>1.42595844747643</v>
      </c>
      <c r="G45" s="9">
        <f t="shared" ca="1" si="19"/>
        <v>1.42595844747643</v>
      </c>
      <c r="H45" s="9">
        <f t="shared" ca="1" si="19"/>
        <v>3.2713164383282805</v>
      </c>
      <c r="I45" s="9">
        <f t="shared" ca="1" si="19"/>
        <v>2.6002771689276076</v>
      </c>
      <c r="J45" s="9">
        <f t="shared" ca="1" si="19"/>
        <v>4.948914611829963</v>
      </c>
      <c r="K45" s="9">
        <f t="shared" ca="1" si="19"/>
        <v>7.0459123287070655</v>
      </c>
      <c r="L45" s="1"/>
      <c r="M45" s="1"/>
      <c r="N45" s="1"/>
      <c r="O45" s="1">
        <f t="shared" si="15"/>
        <v>5</v>
      </c>
      <c r="P45" s="1"/>
      <c r="Q45" s="1"/>
      <c r="R45" s="1"/>
      <c r="S45" s="9">
        <f t="shared" ref="S45:X45" ca="1" si="20">E95</f>
        <v>646.07473783459739</v>
      </c>
      <c r="T45" s="9">
        <f t="shared" ca="1" si="20"/>
        <v>676.86013264660676</v>
      </c>
      <c r="U45" s="9">
        <f t="shared" ca="1" si="20"/>
        <v>668.32009136411932</v>
      </c>
      <c r="V45" s="9">
        <f t="shared" ca="1" si="20"/>
        <v>738.3350283543358</v>
      </c>
      <c r="W45" s="9">
        <f t="shared" ca="1" si="20"/>
        <v>809.39149948199804</v>
      </c>
      <c r="X45" s="9">
        <f t="shared" ca="1" si="20"/>
        <v>692.04360483026619</v>
      </c>
    </row>
    <row r="46" spans="1:24" x14ac:dyDescent="0.2">
      <c r="A46" s="1"/>
      <c r="B46" s="1">
        <f t="shared" si="13"/>
        <v>4</v>
      </c>
      <c r="C46" s="4">
        <f ca="1">Parameters!G8</f>
        <v>6.2976031015585243E-2</v>
      </c>
      <c r="D46" s="1"/>
      <c r="E46" s="9">
        <f t="shared" ref="E46:J46" ca="1" si="21">OFFSET($C$3,E$41,$B45)*$C46</f>
        <v>0.25190412406234097</v>
      </c>
      <c r="F46" s="9">
        <f t="shared" ca="1" si="21"/>
        <v>0.31488015507792622</v>
      </c>
      <c r="G46" s="9">
        <f t="shared" ca="1" si="21"/>
        <v>0.37785618609351146</v>
      </c>
      <c r="H46" s="9">
        <f t="shared" ca="1" si="21"/>
        <v>0.25190412406234097</v>
      </c>
      <c r="I46" s="9">
        <f t="shared" ca="1" si="21"/>
        <v>1.0076164962493639</v>
      </c>
      <c r="J46" s="9">
        <f t="shared" ca="1" si="21"/>
        <v>1.5114247443740458</v>
      </c>
      <c r="K46" s="1"/>
      <c r="L46" s="1"/>
      <c r="M46" s="1"/>
      <c r="N46" s="1"/>
      <c r="O46" s="1">
        <f t="shared" si="15"/>
        <v>6</v>
      </c>
      <c r="P46" s="1"/>
      <c r="Q46" s="1"/>
      <c r="R46" s="1"/>
      <c r="S46" s="1"/>
      <c r="T46" s="9">
        <f ca="1">E109</f>
        <v>366.25865004889107</v>
      </c>
      <c r="U46" s="9">
        <f ca="1">F109</f>
        <v>362.46686959163242</v>
      </c>
      <c r="V46" s="9">
        <f ca="1">G109</f>
        <v>399.6835697854508</v>
      </c>
      <c r="W46" s="9">
        <f ca="1">H109</f>
        <v>438.61952517036326</v>
      </c>
      <c r="X46" s="9">
        <f ca="1">I109</f>
        <v>364.85559604851795</v>
      </c>
    </row>
    <row r="47" spans="1:24" x14ac:dyDescent="0.2">
      <c r="A47" s="1"/>
      <c r="B47" s="1">
        <f t="shared" si="13"/>
        <v>5</v>
      </c>
      <c r="C47" s="4">
        <f ca="1">Parameters!G9</f>
        <v>3.3201892442307576E-2</v>
      </c>
      <c r="D47" s="1"/>
      <c r="E47" s="9">
        <f ca="1">OFFSET($C$3,E$41,$B46)*$C47</f>
        <v>3.3201892442307576E-2</v>
      </c>
      <c r="F47" s="9">
        <f ca="1">OFFSET($C$3,F$41,$B46)*$C47</f>
        <v>6.6403784884615152E-2</v>
      </c>
      <c r="G47" s="9">
        <f ca="1">OFFSET($C$3,G$41,$B46)*$C47</f>
        <v>3.3201892442307576E-2</v>
      </c>
      <c r="H47" s="9">
        <f ca="1">OFFSET($C$3,H$41,$B46)*$C47</f>
        <v>0.19921135465384546</v>
      </c>
      <c r="I47" s="9">
        <f ca="1">OFFSET($C$3,I$41,$B46)*$C47</f>
        <v>0.2988170319807682</v>
      </c>
      <c r="J47" s="1"/>
      <c r="K47" s="1"/>
      <c r="L47" s="1"/>
      <c r="M47" s="1"/>
      <c r="N47" s="1"/>
      <c r="O47" s="1">
        <f t="shared" si="15"/>
        <v>7</v>
      </c>
      <c r="P47" s="1"/>
      <c r="Q47" s="1"/>
      <c r="R47" s="1"/>
      <c r="S47" s="1"/>
      <c r="T47" s="1"/>
      <c r="U47" s="9">
        <f ca="1">E123</f>
        <v>258.88307837752711</v>
      </c>
      <c r="V47" s="9">
        <f ca="1">F123</f>
        <v>286.33897588799135</v>
      </c>
      <c r="W47" s="9">
        <f ca="1">G123</f>
        <v>313.26943662840227</v>
      </c>
      <c r="X47" s="9">
        <f ca="1">H123</f>
        <v>269.07638904526868</v>
      </c>
    </row>
    <row r="48" spans="1:24" x14ac:dyDescent="0.2">
      <c r="A48" s="1"/>
      <c r="B48" s="1">
        <f t="shared" si="13"/>
        <v>6</v>
      </c>
      <c r="C48" s="4">
        <f ca="1">Parameters!G10</f>
        <v>2.4485975889095339E-2</v>
      </c>
      <c r="D48" s="1"/>
      <c r="E48" s="9">
        <f ca="1">OFFSET($C$3,E$41,$B47)*$C48</f>
        <v>7.345792766728601E-2</v>
      </c>
      <c r="F48" s="9">
        <f ca="1">OFFSET($C$3,F$41,$B47)*$C48</f>
        <v>0</v>
      </c>
      <c r="G48" s="9">
        <f ca="1">OFFSET($C$3,G$41,$B47)*$C48</f>
        <v>0.1224298794454767</v>
      </c>
      <c r="H48" s="9">
        <f ca="1">OFFSET($C$3,H$41,$B47)*$C48</f>
        <v>0.1224298794454767</v>
      </c>
      <c r="I48" s="1"/>
      <c r="J48" s="1"/>
      <c r="K48" s="1"/>
      <c r="L48" s="1"/>
      <c r="M48" s="1"/>
      <c r="N48" s="1"/>
      <c r="O48" s="1">
        <f t="shared" si="15"/>
        <v>8</v>
      </c>
      <c r="P48" s="1"/>
      <c r="Q48" s="1"/>
      <c r="R48" s="1"/>
      <c r="S48" s="1"/>
      <c r="T48" s="1"/>
      <c r="U48" s="1"/>
      <c r="V48" s="9">
        <f ca="1">E137</f>
        <v>155.18698204419994</v>
      </c>
      <c r="W48" s="9">
        <f ca="1">F137</f>
        <v>171.20047671594043</v>
      </c>
      <c r="X48" s="9">
        <f ca="1">G137</f>
        <v>132.61659886289351</v>
      </c>
    </row>
    <row r="49" spans="1:24" x14ac:dyDescent="0.2">
      <c r="A49" s="1"/>
      <c r="B49" s="1">
        <f t="shared" si="13"/>
        <v>7</v>
      </c>
      <c r="C49" s="4">
        <f ca="1">Parameters!G11</f>
        <v>1.2068122564645874E-2</v>
      </c>
      <c r="D49" s="1"/>
      <c r="E49" s="9">
        <f ca="1">OFFSET($C$3,E$41,$B48)*$C49</f>
        <v>1.2068122564645874E-2</v>
      </c>
      <c r="F49" s="9">
        <f ca="1">OFFSET($C$3,F$41,$B48)*$C49</f>
        <v>2.4136245129291748E-2</v>
      </c>
      <c r="G49" s="9">
        <f ca="1">OFFSET($C$3,G$41,$B48)*$C49</f>
        <v>4.8272490258583496E-2</v>
      </c>
      <c r="H49" s="1"/>
      <c r="I49" s="1"/>
      <c r="J49" s="1"/>
      <c r="K49" s="1"/>
      <c r="L49" s="1"/>
      <c r="M49" s="1"/>
      <c r="N49" s="1"/>
      <c r="O49" s="1">
        <f t="shared" si="15"/>
        <v>9</v>
      </c>
      <c r="P49" s="1"/>
      <c r="Q49" s="1"/>
      <c r="R49" s="1"/>
      <c r="S49" s="1"/>
      <c r="T49" s="1"/>
      <c r="U49" s="1"/>
      <c r="V49" s="1"/>
      <c r="W49" s="9">
        <f ca="1">E151</f>
        <v>186.86701013512598</v>
      </c>
      <c r="X49" s="9">
        <f ca="1">F151</f>
        <v>173.72254449791106</v>
      </c>
    </row>
    <row r="50" spans="1:24" x14ac:dyDescent="0.2">
      <c r="A50" s="1"/>
      <c r="B50" s="1">
        <f t="shared" si="13"/>
        <v>8</v>
      </c>
      <c r="C50" s="4">
        <f ca="1">Parameters!G12</f>
        <v>1.5808767358077264E-2</v>
      </c>
      <c r="D50" s="1"/>
      <c r="E50" s="9">
        <f ca="1">OFFSET($C$3,E$41,$B49)*$C50</f>
        <v>1.5808767358077264E-2</v>
      </c>
      <c r="F50" s="9">
        <f ca="1">OFFSET($C$3,F$41,$B49)*$C50</f>
        <v>3.1617534716154527E-2</v>
      </c>
      <c r="G50" s="1"/>
      <c r="H50" s="1"/>
      <c r="I50" s="1"/>
      <c r="J50" s="1"/>
      <c r="K50" s="1"/>
      <c r="L50" s="1"/>
      <c r="M50" s="1"/>
      <c r="N50" s="1"/>
      <c r="O50" s="1">
        <f t="shared" si="15"/>
        <v>10</v>
      </c>
      <c r="P50" s="1"/>
      <c r="Q50" s="1"/>
      <c r="R50" s="1"/>
      <c r="S50" s="1"/>
      <c r="T50" s="1"/>
      <c r="U50" s="1"/>
      <c r="V50" s="1"/>
      <c r="W50" s="1"/>
      <c r="X50" s="9">
        <f ca="1">E165</f>
        <v>-13.613686944324687</v>
      </c>
    </row>
    <row r="51" spans="1:24" x14ac:dyDescent="0.2">
      <c r="A51" s="1"/>
      <c r="B51" s="1">
        <f t="shared" si="13"/>
        <v>9</v>
      </c>
      <c r="C51" s="4">
        <f ca="1">Parameters!G13</f>
        <v>-1.2388467507802974E-3</v>
      </c>
      <c r="D51" s="1"/>
      <c r="E51" s="9">
        <f ca="1">OFFSET($C$3,E$41,$B50)*$C51</f>
        <v>-3.7165402523408921E-3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x14ac:dyDescent="0.2">
      <c r="A53" s="1"/>
      <c r="B53" s="1"/>
      <c r="C53" s="1"/>
      <c r="D53" s="1"/>
      <c r="E53" s="9">
        <f t="shared" ref="E53:M53" ca="1" si="22">SUM(E43:E51)</f>
        <v>2429.8005015095719</v>
      </c>
      <c r="F53" s="9">
        <f t="shared" ca="1" si="22"/>
        <v>3137.7932895216395</v>
      </c>
      <c r="G53" s="9">
        <f t="shared" ca="1" si="22"/>
        <v>2931.9305281205411</v>
      </c>
      <c r="H53" s="9">
        <f t="shared" ca="1" si="22"/>
        <v>2940.1038119130226</v>
      </c>
      <c r="I53" s="9">
        <f t="shared" ca="1" si="22"/>
        <v>3084.955285655808</v>
      </c>
      <c r="J53" s="9">
        <f t="shared" ca="1" si="22"/>
        <v>3041.4214791158265</v>
      </c>
      <c r="K53" s="9">
        <f t="shared" ca="1" si="22"/>
        <v>3362.2675378202744</v>
      </c>
      <c r="L53" s="9">
        <f t="shared" ca="1" si="22"/>
        <v>3686.2135059144516</v>
      </c>
      <c r="M53" s="9">
        <f t="shared" ca="1" si="22"/>
        <v>3213.307266493101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x14ac:dyDescent="0.2">
      <c r="A55" s="1"/>
      <c r="B55" s="1"/>
      <c r="C55" s="1" t="s">
        <v>13</v>
      </c>
      <c r="D55" s="1"/>
      <c r="E55" s="1">
        <v>3</v>
      </c>
      <c r="F55" s="1">
        <f t="shared" ref="F55:L55" si="23">E55+1</f>
        <v>4</v>
      </c>
      <c r="G55" s="1">
        <f t="shared" si="23"/>
        <v>5</v>
      </c>
      <c r="H55" s="1">
        <f t="shared" si="23"/>
        <v>6</v>
      </c>
      <c r="I55" s="1">
        <f t="shared" si="23"/>
        <v>7</v>
      </c>
      <c r="J55" s="1">
        <f t="shared" si="23"/>
        <v>8</v>
      </c>
      <c r="K55" s="1">
        <f t="shared" si="23"/>
        <v>9</v>
      </c>
      <c r="L55" s="1">
        <f t="shared" si="23"/>
        <v>10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x14ac:dyDescent="0.2">
      <c r="A56" s="1"/>
      <c r="B56" s="1">
        <v>0</v>
      </c>
      <c r="C56" s="4">
        <f t="shared" ref="C56:C65" ca="1" si="24">C42</f>
        <v>0.36488980469225779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x14ac:dyDescent="0.2">
      <c r="A57" s="1"/>
      <c r="B57" s="1">
        <f t="shared" ref="B57:B65" si="25">B56+1</f>
        <v>1</v>
      </c>
      <c r="C57" s="4">
        <f t="shared" ca="1" si="24"/>
        <v>0.29241125366212584</v>
      </c>
      <c r="D57" s="1"/>
      <c r="E57" s="9"/>
      <c r="F57" s="9"/>
      <c r="G57" s="9"/>
      <c r="H57" s="9"/>
      <c r="I57" s="9"/>
      <c r="J57" s="9"/>
      <c r="K57" s="9"/>
      <c r="L57" s="9"/>
      <c r="M57" s="9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x14ac:dyDescent="0.2">
      <c r="A58" s="1"/>
      <c r="B58" s="1">
        <f t="shared" si="25"/>
        <v>2</v>
      </c>
      <c r="C58" s="4">
        <f t="shared" ca="1" si="24"/>
        <v>0.11193038711114979</v>
      </c>
      <c r="D58" s="1"/>
      <c r="E58" s="9">
        <f t="shared" ref="E58:L58" ca="1" si="26">OFFSET($C$3,E$55,$B56)*$C58</f>
        <v>1153.5545695675098</v>
      </c>
      <c r="F58" s="9">
        <f t="shared" ca="1" si="26"/>
        <v>1078.8970013643727</v>
      </c>
      <c r="G58" s="9">
        <f t="shared" ca="1" si="26"/>
        <v>1064.5699118141456</v>
      </c>
      <c r="H58" s="9">
        <f t="shared" ca="1" si="26"/>
        <v>1121.8782700150543</v>
      </c>
      <c r="I58" s="9">
        <f t="shared" ca="1" si="26"/>
        <v>1100.723426851047</v>
      </c>
      <c r="J58" s="9">
        <f t="shared" ca="1" si="26"/>
        <v>1219.9292891244215</v>
      </c>
      <c r="K58" s="9">
        <f t="shared" ca="1" si="26"/>
        <v>1338.0158475266846</v>
      </c>
      <c r="L58" s="9">
        <f t="shared" ca="1" si="26"/>
        <v>1230.003023964425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x14ac:dyDescent="0.2">
      <c r="A59" s="1"/>
      <c r="B59" s="1">
        <f t="shared" si="25"/>
        <v>3</v>
      </c>
      <c r="C59" s="4">
        <f t="shared" ca="1" si="24"/>
        <v>8.3879908675084117E-2</v>
      </c>
      <c r="D59" s="1"/>
      <c r="E59" s="9">
        <f t="shared" ref="E59:K59" ca="1" si="27">OFFSET($C$3,E$55,$B57)*$C59</f>
        <v>91.680740181866938</v>
      </c>
      <c r="F59" s="9">
        <f t="shared" ca="1" si="27"/>
        <v>83.46050913170869</v>
      </c>
      <c r="G59" s="9">
        <f t="shared" ca="1" si="27"/>
        <v>116.25755342366658</v>
      </c>
      <c r="H59" s="9">
        <f t="shared" ca="1" si="27"/>
        <v>112.56683744196289</v>
      </c>
      <c r="I59" s="9">
        <f t="shared" ca="1" si="27"/>
        <v>119.44498995331978</v>
      </c>
      <c r="J59" s="9">
        <f t="shared" ca="1" si="27"/>
        <v>126.07150273865143</v>
      </c>
      <c r="K59" s="9">
        <f t="shared" ca="1" si="27"/>
        <v>142.93136438234333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x14ac:dyDescent="0.2">
      <c r="A60" s="1"/>
      <c r="B60" s="1">
        <f t="shared" si="25"/>
        <v>4</v>
      </c>
      <c r="C60" s="4">
        <f t="shared" ca="1" si="24"/>
        <v>6.2976031015585243E-2</v>
      </c>
      <c r="D60" s="1"/>
      <c r="E60" s="9">
        <f t="shared" ref="E60:J60" ca="1" si="28">OFFSET($C$3,E$55,$B58)*$C60</f>
        <v>1.070592527264949</v>
      </c>
      <c r="F60" s="9">
        <f t="shared" ca="1" si="28"/>
        <v>1.070592527264949</v>
      </c>
      <c r="G60" s="9">
        <f t="shared" ca="1" si="28"/>
        <v>2.4560652096078246</v>
      </c>
      <c r="H60" s="9">
        <f t="shared" ca="1" si="28"/>
        <v>1.9522569614831426</v>
      </c>
      <c r="I60" s="9">
        <f t="shared" ca="1" si="28"/>
        <v>3.7155858299195295</v>
      </c>
      <c r="J60" s="9">
        <f t="shared" ca="1" si="28"/>
        <v>5.28998660530916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x14ac:dyDescent="0.2">
      <c r="A61" s="1"/>
      <c r="B61" s="1">
        <f t="shared" si="25"/>
        <v>5</v>
      </c>
      <c r="C61" s="4">
        <f t="shared" ca="1" si="24"/>
        <v>3.3201892442307576E-2</v>
      </c>
      <c r="D61" s="1"/>
      <c r="E61" s="9">
        <f ca="1">OFFSET($C$3,E$55,$B59)*$C61</f>
        <v>0.16600946221153789</v>
      </c>
      <c r="F61" s="9">
        <f ca="1">OFFSET($C$3,F$55,$B59)*$C61</f>
        <v>0.19921135465384546</v>
      </c>
      <c r="G61" s="9">
        <f ca="1">OFFSET($C$3,G$55,$B59)*$C61</f>
        <v>0.1328075697692303</v>
      </c>
      <c r="H61" s="9">
        <f ca="1">OFFSET($C$3,H$55,$B59)*$C61</f>
        <v>0.53123027907692122</v>
      </c>
      <c r="I61" s="9">
        <f ca="1">OFFSET($C$3,I$55,$B59)*$C61</f>
        <v>0.79684541861538183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x14ac:dyDescent="0.2">
      <c r="A62" s="1"/>
      <c r="B62" s="1">
        <f t="shared" si="25"/>
        <v>6</v>
      </c>
      <c r="C62" s="4">
        <f t="shared" ca="1" si="24"/>
        <v>2.4485975889095339E-2</v>
      </c>
      <c r="D62" s="1"/>
      <c r="E62" s="9">
        <f ca="1">OFFSET($C$3,E$55,$B60)*$C62</f>
        <v>4.8971951778190678E-2</v>
      </c>
      <c r="F62" s="9">
        <f ca="1">OFFSET($C$3,F$55,$B60)*$C62</f>
        <v>2.4485975889095339E-2</v>
      </c>
      <c r="G62" s="9">
        <f ca="1">OFFSET($C$3,G$55,$B60)*$C62</f>
        <v>0.14691585533457202</v>
      </c>
      <c r="H62" s="9">
        <f ca="1">OFFSET($C$3,H$55,$B60)*$C62</f>
        <v>0.22037378300185806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x14ac:dyDescent="0.2">
      <c r="A63" s="1"/>
      <c r="B63" s="1">
        <f t="shared" si="25"/>
        <v>7</v>
      </c>
      <c r="C63" s="4">
        <f t="shared" ca="1" si="24"/>
        <v>1.2068122564645874E-2</v>
      </c>
      <c r="D63" s="1"/>
      <c r="E63" s="9">
        <f ca="1">OFFSET($C$3,E$55,$B61)*$C63</f>
        <v>0</v>
      </c>
      <c r="F63" s="9">
        <f ca="1">OFFSET($C$3,F$55,$B61)*$C63</f>
        <v>6.0340612823229368E-2</v>
      </c>
      <c r="G63" s="9">
        <f ca="1">OFFSET($C$3,G$55,$B61)*$C63</f>
        <v>6.0340612823229368E-2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x14ac:dyDescent="0.2">
      <c r="A64" s="1"/>
      <c r="B64" s="1">
        <f t="shared" si="25"/>
        <v>8</v>
      </c>
      <c r="C64" s="4">
        <f t="shared" ca="1" si="24"/>
        <v>1.5808767358077264E-2</v>
      </c>
      <c r="D64" s="1"/>
      <c r="E64" s="9">
        <f ca="1">OFFSET($C$3,E$55,$B62)*$C64</f>
        <v>3.1617534716154527E-2</v>
      </c>
      <c r="F64" s="9">
        <f ca="1">OFFSET($C$3,F$55,$B62)*$C64</f>
        <v>6.3235069432309055E-2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x14ac:dyDescent="0.2">
      <c r="A65" s="1"/>
      <c r="B65" s="1">
        <f t="shared" si="25"/>
        <v>9</v>
      </c>
      <c r="C65" s="4">
        <f t="shared" ca="1" si="24"/>
        <v>-1.2388467507802974E-3</v>
      </c>
      <c r="D65" s="1"/>
      <c r="E65" s="9">
        <f ca="1">OFFSET($C$3,E$55,$B63)*$C65</f>
        <v>-2.4776935015605947E-3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x14ac:dyDescent="0.2">
      <c r="A67" s="1"/>
      <c r="B67" s="1"/>
      <c r="C67" s="1"/>
      <c r="D67" s="1"/>
      <c r="E67" s="9">
        <f t="shared" ref="E67:L67" ca="1" si="29">SUM(E58:E65)</f>
        <v>1246.5500235318461</v>
      </c>
      <c r="F67" s="9">
        <f t="shared" ca="1" si="29"/>
        <v>1163.775376036145</v>
      </c>
      <c r="G67" s="9">
        <f t="shared" ca="1" si="29"/>
        <v>1183.6235944853472</v>
      </c>
      <c r="H67" s="9">
        <f t="shared" ca="1" si="29"/>
        <v>1237.148968480579</v>
      </c>
      <c r="I67" s="9">
        <f t="shared" ca="1" si="29"/>
        <v>1224.6808480529016</v>
      </c>
      <c r="J67" s="9">
        <f t="shared" ca="1" si="29"/>
        <v>1351.2907784683821</v>
      </c>
      <c r="K67" s="9">
        <f t="shared" ca="1" si="29"/>
        <v>1480.9472119090281</v>
      </c>
      <c r="L67" s="9">
        <f t="shared" ca="1" si="29"/>
        <v>1230.003023964425</v>
      </c>
      <c r="M67" s="9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x14ac:dyDescent="0.2">
      <c r="A69" s="1"/>
      <c r="B69" s="1"/>
      <c r="C69" s="1" t="s">
        <v>13</v>
      </c>
      <c r="D69" s="1"/>
      <c r="E69" s="1">
        <v>4</v>
      </c>
      <c r="F69" s="1">
        <f t="shared" ref="F69:K69" si="30">E69+1</f>
        <v>5</v>
      </c>
      <c r="G69" s="1">
        <f t="shared" si="30"/>
        <v>6</v>
      </c>
      <c r="H69" s="1">
        <f t="shared" si="30"/>
        <v>7</v>
      </c>
      <c r="I69" s="1">
        <f t="shared" si="30"/>
        <v>8</v>
      </c>
      <c r="J69" s="1">
        <f t="shared" si="30"/>
        <v>9</v>
      </c>
      <c r="K69" s="1">
        <f t="shared" si="30"/>
        <v>10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x14ac:dyDescent="0.2">
      <c r="A70" s="1"/>
      <c r="B70" s="1">
        <v>0</v>
      </c>
      <c r="C70" s="4">
        <f t="shared" ref="C70:C79" ca="1" si="31">C56</f>
        <v>0.36488980469225779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x14ac:dyDescent="0.2">
      <c r="A71" s="1"/>
      <c r="B71" s="1">
        <f t="shared" ref="B71:B79" si="32">B70+1</f>
        <v>1</v>
      </c>
      <c r="C71" s="4">
        <f t="shared" ca="1" si="31"/>
        <v>0.29241125366212584</v>
      </c>
      <c r="D71" s="1"/>
      <c r="E71" s="9"/>
      <c r="F71" s="9"/>
      <c r="G71" s="9"/>
      <c r="H71" s="9"/>
      <c r="I71" s="9"/>
      <c r="J71" s="9"/>
      <c r="K71" s="9"/>
      <c r="L71" s="9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x14ac:dyDescent="0.2">
      <c r="A72" s="1"/>
      <c r="B72" s="1">
        <f t="shared" si="32"/>
        <v>2</v>
      </c>
      <c r="C72" s="4">
        <f t="shared" ca="1" si="31"/>
        <v>0.11193038711114979</v>
      </c>
      <c r="D72" s="1"/>
      <c r="E72" s="9"/>
      <c r="F72" s="9"/>
      <c r="G72" s="9"/>
      <c r="H72" s="9"/>
      <c r="I72" s="9"/>
      <c r="J72" s="9"/>
      <c r="K72" s="9"/>
      <c r="L72" s="9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x14ac:dyDescent="0.2">
      <c r="A73" s="1"/>
      <c r="B73" s="1">
        <f t="shared" si="32"/>
        <v>3</v>
      </c>
      <c r="C73" s="4">
        <f t="shared" ca="1" si="31"/>
        <v>8.3879908675084117E-2</v>
      </c>
      <c r="D73" s="1"/>
      <c r="E73" s="9">
        <f t="shared" ref="E73:K73" ca="1" si="33">OFFSET($C$3,E$69,$B70)*$C73</f>
        <v>808.51843971913581</v>
      </c>
      <c r="F73" s="9">
        <f t="shared" ca="1" si="33"/>
        <v>797.78181140872505</v>
      </c>
      <c r="G73" s="9">
        <f t="shared" ca="1" si="33"/>
        <v>840.72832465036811</v>
      </c>
      <c r="H73" s="9">
        <f t="shared" ca="1" si="33"/>
        <v>824.87502191077715</v>
      </c>
      <c r="I73" s="9">
        <f t="shared" ca="1" si="33"/>
        <v>914.20712464974179</v>
      </c>
      <c r="J73" s="9">
        <f t="shared" ca="1" si="33"/>
        <v>1002.7004283019555</v>
      </c>
      <c r="K73" s="9">
        <f t="shared" ca="1" si="33"/>
        <v>921.7563164304994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x14ac:dyDescent="0.2">
      <c r="A74" s="1"/>
      <c r="B74" s="1">
        <f t="shared" si="32"/>
        <v>4</v>
      </c>
      <c r="C74" s="4">
        <f t="shared" ca="1" si="31"/>
        <v>6.2976031015585243E-2</v>
      </c>
      <c r="D74" s="1"/>
      <c r="E74" s="9">
        <f t="shared" ref="E74:J74" ca="1" si="34">OFFSET($C$3,E$69,$B71)*$C74</f>
        <v>62.66115086050732</v>
      </c>
      <c r="F74" s="9">
        <f t="shared" ca="1" si="34"/>
        <v>87.284778987601143</v>
      </c>
      <c r="G74" s="9">
        <f t="shared" ca="1" si="34"/>
        <v>84.513833622915399</v>
      </c>
      <c r="H74" s="9">
        <f t="shared" ca="1" si="34"/>
        <v>89.677868166193392</v>
      </c>
      <c r="I74" s="9">
        <f t="shared" ca="1" si="34"/>
        <v>94.652974616424615</v>
      </c>
      <c r="J74" s="9">
        <f t="shared" ca="1" si="34"/>
        <v>107.31115685055725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x14ac:dyDescent="0.2">
      <c r="A75" s="1"/>
      <c r="B75" s="1">
        <f t="shared" si="32"/>
        <v>5</v>
      </c>
      <c r="C75" s="4">
        <f t="shared" ca="1" si="31"/>
        <v>3.3201892442307576E-2</v>
      </c>
      <c r="D75" s="1"/>
      <c r="E75" s="9">
        <f ca="1">OFFSET($C$3,E$69,$B72)*$C75</f>
        <v>0.56443217151922875</v>
      </c>
      <c r="F75" s="9">
        <f ca="1">OFFSET($C$3,F$69,$B72)*$C75</f>
        <v>1.2948738052499955</v>
      </c>
      <c r="G75" s="9">
        <f ca="1">OFFSET($C$3,G$69,$B72)*$C75</f>
        <v>1.0292586657115348</v>
      </c>
      <c r="H75" s="9">
        <f ca="1">OFFSET($C$3,H$69,$B72)*$C75</f>
        <v>1.9589116540961471</v>
      </c>
      <c r="I75" s="9">
        <f ca="1">OFFSET($C$3,I$69,$B72)*$C75</f>
        <v>2.7889589651538365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x14ac:dyDescent="0.2">
      <c r="A76" s="1"/>
      <c r="B76" s="1">
        <f t="shared" si="32"/>
        <v>6</v>
      </c>
      <c r="C76" s="4">
        <f t="shared" ca="1" si="31"/>
        <v>2.4485975889095339E-2</v>
      </c>
      <c r="D76" s="1"/>
      <c r="E76" s="9">
        <f ca="1">OFFSET($C$3,E$69,$B73)*$C76</f>
        <v>0.14691585533457202</v>
      </c>
      <c r="F76" s="9">
        <f ca="1">OFFSET($C$3,F$69,$B73)*$C76</f>
        <v>9.7943903556381356E-2</v>
      </c>
      <c r="G76" s="9">
        <f ca="1">OFFSET($C$3,G$69,$B73)*$C76</f>
        <v>0.39177561422552543</v>
      </c>
      <c r="H76" s="9">
        <f ca="1">OFFSET($C$3,H$69,$B73)*$C76</f>
        <v>0.58766342133828808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x14ac:dyDescent="0.2">
      <c r="A77" s="1"/>
      <c r="B77" s="1">
        <f t="shared" si="32"/>
        <v>7</v>
      </c>
      <c r="C77" s="4">
        <f t="shared" ca="1" si="31"/>
        <v>1.2068122564645874E-2</v>
      </c>
      <c r="D77" s="1"/>
      <c r="E77" s="9">
        <f ca="1">OFFSET($C$3,E$69,$B74)*$C77</f>
        <v>1.2068122564645874E-2</v>
      </c>
      <c r="F77" s="9">
        <f ca="1">OFFSET($C$3,F$69,$B74)*$C77</f>
        <v>7.2408735387875248E-2</v>
      </c>
      <c r="G77" s="9">
        <f ca="1">OFFSET($C$3,G$69,$B74)*$C77</f>
        <v>0.10861310308181286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x14ac:dyDescent="0.2">
      <c r="A78" s="1"/>
      <c r="B78" s="1">
        <f t="shared" si="32"/>
        <v>8</v>
      </c>
      <c r="C78" s="4">
        <f t="shared" ca="1" si="31"/>
        <v>1.5808767358077264E-2</v>
      </c>
      <c r="D78" s="1"/>
      <c r="E78" s="9">
        <f ca="1">OFFSET($C$3,E$69,$B75)*$C78</f>
        <v>7.9043836790386318E-2</v>
      </c>
      <c r="F78" s="9">
        <f ca="1">OFFSET($C$3,F$69,$B75)*$C78</f>
        <v>7.9043836790386318E-2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x14ac:dyDescent="0.2">
      <c r="A79" s="1"/>
      <c r="B79" s="1">
        <f t="shared" si="32"/>
        <v>9</v>
      </c>
      <c r="C79" s="4">
        <f t="shared" ca="1" si="31"/>
        <v>-1.2388467507802974E-3</v>
      </c>
      <c r="D79" s="1"/>
      <c r="E79" s="9">
        <f ca="1">OFFSET($C$3,E$69,$B76)*$C79</f>
        <v>-4.9553870031211894E-3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x14ac:dyDescent="0.2">
      <c r="A81" s="1"/>
      <c r="B81" s="1"/>
      <c r="C81" s="1"/>
      <c r="D81" s="1"/>
      <c r="E81" s="9">
        <f t="shared" ref="E81:K81" ca="1" si="35">SUM(E73:E79)</f>
        <v>871.9770951788488</v>
      </c>
      <c r="F81" s="9">
        <f t="shared" ca="1" si="35"/>
        <v>886.61086067731071</v>
      </c>
      <c r="G81" s="9">
        <f t="shared" ca="1" si="35"/>
        <v>926.77180565630226</v>
      </c>
      <c r="H81" s="9">
        <f t="shared" ca="1" si="35"/>
        <v>917.09946515240506</v>
      </c>
      <c r="I81" s="9">
        <f t="shared" ca="1" si="35"/>
        <v>1011.6490582313202</v>
      </c>
      <c r="J81" s="9">
        <f t="shared" ca="1" si="35"/>
        <v>1110.0115851525127</v>
      </c>
      <c r="K81" s="9">
        <f t="shared" ca="1" si="35"/>
        <v>921.7563164304994</v>
      </c>
      <c r="L81" s="9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x14ac:dyDescent="0.2">
      <c r="A83" s="1"/>
      <c r="B83" s="1"/>
      <c r="C83" s="1" t="s">
        <v>13</v>
      </c>
      <c r="D83" s="1"/>
      <c r="E83" s="1">
        <v>5</v>
      </c>
      <c r="F83" s="1">
        <f>E83+1</f>
        <v>6</v>
      </c>
      <c r="G83" s="1">
        <f>F83+1</f>
        <v>7</v>
      </c>
      <c r="H83" s="1">
        <f>G83+1</f>
        <v>8</v>
      </c>
      <c r="I83" s="1">
        <f>H83+1</f>
        <v>9</v>
      </c>
      <c r="J83" s="1">
        <f>I83+1</f>
        <v>10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x14ac:dyDescent="0.2">
      <c r="A84" s="1"/>
      <c r="B84" s="1">
        <v>0</v>
      </c>
      <c r="C84" s="4">
        <f t="shared" ref="C84:C93" ca="1" si="36">C70</f>
        <v>0.36488980469225779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x14ac:dyDescent="0.2">
      <c r="A85" s="1"/>
      <c r="B85" s="1">
        <f t="shared" ref="B85:B93" si="37">B84+1</f>
        <v>1</v>
      </c>
      <c r="C85" s="4">
        <f t="shared" ca="1" si="36"/>
        <v>0.29241125366212584</v>
      </c>
      <c r="D85" s="1"/>
      <c r="E85" s="9"/>
      <c r="F85" s="9"/>
      <c r="G85" s="9"/>
      <c r="H85" s="9"/>
      <c r="I85" s="9"/>
      <c r="J85" s="9"/>
      <c r="K85" s="9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x14ac:dyDescent="0.2">
      <c r="A86" s="1"/>
      <c r="B86" s="1">
        <f t="shared" si="37"/>
        <v>2</v>
      </c>
      <c r="C86" s="4">
        <f t="shared" ca="1" si="36"/>
        <v>0.11193038711114979</v>
      </c>
      <c r="D86" s="1"/>
      <c r="E86" s="9"/>
      <c r="F86" s="9"/>
      <c r="G86" s="9"/>
      <c r="H86" s="9"/>
      <c r="I86" s="9"/>
      <c r="J86" s="9"/>
      <c r="K86" s="9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x14ac:dyDescent="0.2">
      <c r="A87" s="1"/>
      <c r="B87" s="1">
        <f t="shared" si="37"/>
        <v>3</v>
      </c>
      <c r="C87" s="4">
        <f t="shared" ca="1" si="36"/>
        <v>8.3879908675084117E-2</v>
      </c>
      <c r="D87" s="1"/>
      <c r="E87" s="9"/>
      <c r="F87" s="9"/>
      <c r="G87" s="9"/>
      <c r="H87" s="9"/>
      <c r="I87" s="9"/>
      <c r="J87" s="9"/>
      <c r="K87" s="9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x14ac:dyDescent="0.2">
      <c r="A88" s="1"/>
      <c r="B88" s="1">
        <f t="shared" si="37"/>
        <v>4</v>
      </c>
      <c r="C88" s="4">
        <f t="shared" ca="1" si="36"/>
        <v>6.2976031015585243E-2</v>
      </c>
      <c r="D88" s="1"/>
      <c r="E88" s="9">
        <f t="shared" ref="E88:J88" ca="1" si="38">OFFSET($C$3,E$83,$B84)*$C88</f>
        <v>598.9650309892312</v>
      </c>
      <c r="F88" s="9">
        <f t="shared" ca="1" si="38"/>
        <v>631.2087588692109</v>
      </c>
      <c r="G88" s="9">
        <f t="shared" ca="1" si="38"/>
        <v>619.30628900726526</v>
      </c>
      <c r="H88" s="9">
        <f t="shared" ca="1" si="38"/>
        <v>686.37576203886351</v>
      </c>
      <c r="I88" s="9">
        <f t="shared" ca="1" si="38"/>
        <v>752.81547476030596</v>
      </c>
      <c r="J88" s="9">
        <f t="shared" ca="1" si="38"/>
        <v>692.04360483026619</v>
      </c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x14ac:dyDescent="0.2">
      <c r="A89" s="1"/>
      <c r="B89" s="1">
        <f t="shared" si="37"/>
        <v>5</v>
      </c>
      <c r="C89" s="4">
        <f t="shared" ca="1" si="36"/>
        <v>3.3201892442307576E-2</v>
      </c>
      <c r="D89" s="1"/>
      <c r="E89" s="9">
        <f ca="1">OFFSET($C$3,E$83,$B85)*$C89</f>
        <v>46.017822925038303</v>
      </c>
      <c r="F89" s="9">
        <f ca="1">OFFSET($C$3,F$83,$B85)*$C89</f>
        <v>44.55693965757677</v>
      </c>
      <c r="G89" s="9">
        <f ca="1">OFFSET($C$3,G$83,$B85)*$C89</f>
        <v>47.279494837845988</v>
      </c>
      <c r="H89" s="9">
        <f ca="1">OFFSET($C$3,H$83,$B85)*$C89</f>
        <v>49.902444340788286</v>
      </c>
      <c r="I89" s="9">
        <f ca="1">OFFSET($C$3,I$83,$B85)*$C89</f>
        <v>56.576024721692107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x14ac:dyDescent="0.2">
      <c r="A90" s="1"/>
      <c r="B90" s="1">
        <f t="shared" si="37"/>
        <v>6</v>
      </c>
      <c r="C90" s="4">
        <f t="shared" ca="1" si="36"/>
        <v>2.4485975889095339E-2</v>
      </c>
      <c r="D90" s="1"/>
      <c r="E90" s="9">
        <f ca="1">OFFSET($C$3,E$83,$B86)*$C90</f>
        <v>0.95495305967471822</v>
      </c>
      <c r="F90" s="9">
        <f ca="1">OFFSET($C$3,F$83,$B86)*$C90</f>
        <v>0.75906525256195556</v>
      </c>
      <c r="G90" s="9">
        <f ca="1">OFFSET($C$3,G$83,$B86)*$C90</f>
        <v>1.4446725774566249</v>
      </c>
      <c r="H90" s="9">
        <f ca="1">OFFSET($C$3,H$83,$B86)*$C90</f>
        <v>2.0568219746840084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x14ac:dyDescent="0.2">
      <c r="A91" s="1"/>
      <c r="B91" s="1">
        <f t="shared" si="37"/>
        <v>7</v>
      </c>
      <c r="C91" s="4">
        <f t="shared" ca="1" si="36"/>
        <v>1.2068122564645874E-2</v>
      </c>
      <c r="D91" s="1"/>
      <c r="E91" s="9">
        <f ca="1">OFFSET($C$3,E$83,$B87)*$C91</f>
        <v>4.8272490258583496E-2</v>
      </c>
      <c r="F91" s="9">
        <f ca="1">OFFSET($C$3,F$83,$B87)*$C91</f>
        <v>0.19308996103433398</v>
      </c>
      <c r="G91" s="9">
        <f ca="1">OFFSET($C$3,G$83,$B87)*$C91</f>
        <v>0.28963494155150099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x14ac:dyDescent="0.2">
      <c r="A92" s="1"/>
      <c r="B92" s="1">
        <f t="shared" si="37"/>
        <v>8</v>
      </c>
      <c r="C92" s="4">
        <f t="shared" ca="1" si="36"/>
        <v>1.5808767358077264E-2</v>
      </c>
      <c r="D92" s="1"/>
      <c r="E92" s="9">
        <f ca="1">OFFSET($C$3,E$83,$B88)*$C92</f>
        <v>9.4852604148463582E-2</v>
      </c>
      <c r="F92" s="9">
        <f ca="1">OFFSET($C$3,F$83,$B88)*$C92</f>
        <v>0.14227890622269537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x14ac:dyDescent="0.2">
      <c r="A93" s="1"/>
      <c r="B93" s="1">
        <f t="shared" si="37"/>
        <v>9</v>
      </c>
      <c r="C93" s="4">
        <f t="shared" ca="1" si="36"/>
        <v>-1.2388467507802974E-3</v>
      </c>
      <c r="D93" s="1"/>
      <c r="E93" s="9">
        <f ca="1">OFFSET($C$3,E$83,$B89)*$C93</f>
        <v>-6.1942337539014868E-3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x14ac:dyDescent="0.2">
      <c r="A95" s="1"/>
      <c r="B95" s="1"/>
      <c r="C95" s="1"/>
      <c r="D95" s="1"/>
      <c r="E95" s="9">
        <f t="shared" ref="E95:J95" ca="1" si="39">SUM(E88:E93)</f>
        <v>646.07473783459739</v>
      </c>
      <c r="F95" s="9">
        <f t="shared" ca="1" si="39"/>
        <v>676.86013264660676</v>
      </c>
      <c r="G95" s="9">
        <f t="shared" ca="1" si="39"/>
        <v>668.32009136411932</v>
      </c>
      <c r="H95" s="9">
        <f t="shared" ca="1" si="39"/>
        <v>738.3350283543358</v>
      </c>
      <c r="I95" s="9">
        <f t="shared" ca="1" si="39"/>
        <v>809.39149948199804</v>
      </c>
      <c r="J95" s="9">
        <f t="shared" ca="1" si="39"/>
        <v>692.04360483026619</v>
      </c>
      <c r="K95" s="9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x14ac:dyDescent="0.2">
      <c r="A97" s="1"/>
      <c r="B97" s="1"/>
      <c r="C97" s="1" t="s">
        <v>13</v>
      </c>
      <c r="D97" s="1"/>
      <c r="E97" s="1">
        <v>6</v>
      </c>
      <c r="F97" s="1">
        <f>E97+1</f>
        <v>7</v>
      </c>
      <c r="G97" s="1">
        <f>F97+1</f>
        <v>8</v>
      </c>
      <c r="H97" s="1">
        <f>G97+1</f>
        <v>9</v>
      </c>
      <c r="I97" s="1">
        <f>H97+1</f>
        <v>10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x14ac:dyDescent="0.2">
      <c r="A98" s="1"/>
      <c r="B98" s="1">
        <v>0</v>
      </c>
      <c r="C98" s="4">
        <f t="shared" ref="C98:C107" ca="1" si="40">C84</f>
        <v>0.36488980469225779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x14ac:dyDescent="0.2">
      <c r="A99" s="1"/>
      <c r="B99" s="1">
        <f t="shared" ref="B99:B107" si="41">B98+1</f>
        <v>1</v>
      </c>
      <c r="C99" s="4">
        <f t="shared" ca="1" si="40"/>
        <v>0.29241125366212584</v>
      </c>
      <c r="D99" s="1"/>
      <c r="E99" s="9"/>
      <c r="F99" s="9"/>
      <c r="G99" s="9"/>
      <c r="H99" s="9"/>
      <c r="I99" s="9"/>
      <c r="J99" s="9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x14ac:dyDescent="0.2">
      <c r="A100" s="1"/>
      <c r="B100" s="1">
        <f t="shared" si="41"/>
        <v>2</v>
      </c>
      <c r="C100" s="4">
        <f t="shared" ca="1" si="40"/>
        <v>0.11193038711114979</v>
      </c>
      <c r="D100" s="1"/>
      <c r="E100" s="9"/>
      <c r="F100" s="9"/>
      <c r="G100" s="9"/>
      <c r="H100" s="9"/>
      <c r="I100" s="9"/>
      <c r="J100" s="9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x14ac:dyDescent="0.2">
      <c r="A101" s="1"/>
      <c r="B101" s="1">
        <f t="shared" si="41"/>
        <v>3</v>
      </c>
      <c r="C101" s="4">
        <f t="shared" ca="1" si="40"/>
        <v>8.3879908675084117E-2</v>
      </c>
      <c r="D101" s="1"/>
      <c r="E101" s="9"/>
      <c r="F101" s="9"/>
      <c r="G101" s="9"/>
      <c r="H101" s="9"/>
      <c r="I101" s="9"/>
      <c r="J101" s="9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x14ac:dyDescent="0.2">
      <c r="A102" s="1"/>
      <c r="B102" s="1">
        <f t="shared" si="41"/>
        <v>4</v>
      </c>
      <c r="C102" s="4">
        <f t="shared" ca="1" si="40"/>
        <v>6.2976031015585243E-2</v>
      </c>
      <c r="D102" s="1"/>
      <c r="E102" s="9"/>
      <c r="F102" s="9"/>
      <c r="G102" s="9"/>
      <c r="H102" s="9"/>
      <c r="I102" s="9"/>
      <c r="J102" s="9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x14ac:dyDescent="0.2">
      <c r="A103" s="1"/>
      <c r="B103" s="1">
        <f t="shared" si="41"/>
        <v>5</v>
      </c>
      <c r="C103" s="4">
        <f t="shared" ca="1" si="40"/>
        <v>3.3201892442307576E-2</v>
      </c>
      <c r="D103" s="1"/>
      <c r="E103" s="9">
        <f ca="1">OFFSET($C$3,E$97,$B98)*$C103</f>
        <v>332.78256794924886</v>
      </c>
      <c r="F103" s="9">
        <f ca="1">OFFSET($C$3,F$97,$B98)*$C103</f>
        <v>326.5074102776527</v>
      </c>
      <c r="G103" s="9">
        <f ca="1">OFFSET($C$3,G$97,$B98)*$C103</f>
        <v>361.86742572871026</v>
      </c>
      <c r="H103" s="9">
        <f ca="1">OFFSET($C$3,H$97,$B98)*$C103</f>
        <v>396.89542225534478</v>
      </c>
      <c r="I103" s="9">
        <f ca="1">OFFSET($C$3,I$97,$B98)*$C103</f>
        <v>364.85559604851795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x14ac:dyDescent="0.2">
      <c r="A104" s="1"/>
      <c r="B104" s="1">
        <f t="shared" si="41"/>
        <v>6</v>
      </c>
      <c r="C104" s="4">
        <f t="shared" ca="1" si="40"/>
        <v>2.4485975889095339E-2</v>
      </c>
      <c r="D104" s="1"/>
      <c r="E104" s="9">
        <f ca="1">OFFSET($C$3,E$97,$B99)*$C104</f>
        <v>32.860179643165942</v>
      </c>
      <c r="F104" s="9">
        <f ca="1">OFFSET($C$3,F$97,$B99)*$C104</f>
        <v>34.868029666071763</v>
      </c>
      <c r="G104" s="9">
        <f ca="1">OFFSET($C$3,G$97,$B99)*$C104</f>
        <v>36.802421761310292</v>
      </c>
      <c r="H104" s="9">
        <f ca="1">OFFSET($C$3,H$97,$B99)*$C104</f>
        <v>41.724102915018456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x14ac:dyDescent="0.2">
      <c r="A105" s="1"/>
      <c r="B105" s="1">
        <f t="shared" si="41"/>
        <v>7</v>
      </c>
      <c r="C105" s="4">
        <f t="shared" ca="1" si="40"/>
        <v>1.2068122564645874E-2</v>
      </c>
      <c r="D105" s="1"/>
      <c r="E105" s="9">
        <f ca="1">OFFSET($C$3,E$97,$B100)*$C105</f>
        <v>0.37411179950402207</v>
      </c>
      <c r="F105" s="9">
        <f ca="1">OFFSET($C$3,F$97,$B100)*$C105</f>
        <v>0.7120192313141066</v>
      </c>
      <c r="G105" s="9">
        <f ca="1">OFFSET($C$3,G$97,$B100)*$C105</f>
        <v>1.0137222954302534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x14ac:dyDescent="0.2">
      <c r="A106" s="1"/>
      <c r="B106" s="1">
        <f t="shared" si="41"/>
        <v>8</v>
      </c>
      <c r="C106" s="4">
        <f t="shared" ca="1" si="40"/>
        <v>1.5808767358077264E-2</v>
      </c>
      <c r="D106" s="1"/>
      <c r="E106" s="9">
        <f ca="1">OFFSET($C$3,E$97,$B101)*$C106</f>
        <v>0.25294027772923622</v>
      </c>
      <c r="F106" s="9">
        <f ca="1">OFFSET($C$3,F$97,$B101)*$C106</f>
        <v>0.37941041659385433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x14ac:dyDescent="0.2">
      <c r="A107" s="1"/>
      <c r="B107" s="1">
        <f t="shared" si="41"/>
        <v>9</v>
      </c>
      <c r="C107" s="4">
        <f t="shared" ca="1" si="40"/>
        <v>-1.2388467507802974E-3</v>
      </c>
      <c r="D107" s="1"/>
      <c r="E107" s="9">
        <f ca="1">OFFSET($C$3,E$97,$B102)*$C107</f>
        <v>-1.1149620757022676E-2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x14ac:dyDescent="0.2">
      <c r="A109" s="1"/>
      <c r="B109" s="1"/>
      <c r="C109" s="1"/>
      <c r="D109" s="1"/>
      <c r="E109" s="9">
        <f ca="1">SUM(E103:E107)</f>
        <v>366.25865004889107</v>
      </c>
      <c r="F109" s="9">
        <f ca="1">SUM(F103:F107)</f>
        <v>362.46686959163242</v>
      </c>
      <c r="G109" s="9">
        <f ca="1">SUM(G103:G107)</f>
        <v>399.6835697854508</v>
      </c>
      <c r="H109" s="9">
        <f ca="1">SUM(H103:H107)</f>
        <v>438.61952517036326</v>
      </c>
      <c r="I109" s="9">
        <f ca="1">SUM(I103:I107)</f>
        <v>364.85559604851795</v>
      </c>
      <c r="J109" s="9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x14ac:dyDescent="0.2">
      <c r="A111" s="1"/>
      <c r="B111" s="1"/>
      <c r="C111" s="1" t="s">
        <v>13</v>
      </c>
      <c r="D111" s="1"/>
      <c r="E111" s="1">
        <v>7</v>
      </c>
      <c r="F111" s="1">
        <f>E111+1</f>
        <v>8</v>
      </c>
      <c r="G111" s="1">
        <f>F111+1</f>
        <v>9</v>
      </c>
      <c r="H111" s="1">
        <f>G111+1</f>
        <v>10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x14ac:dyDescent="0.2">
      <c r="A112" s="1"/>
      <c r="B112" s="1">
        <v>0</v>
      </c>
      <c r="C112" s="4">
        <f t="shared" ref="C112:C121" ca="1" si="42">C98</f>
        <v>0.36488980469225779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x14ac:dyDescent="0.2">
      <c r="A113" s="1"/>
      <c r="B113" s="1">
        <f t="shared" ref="B113:B121" si="43">B112+1</f>
        <v>1</v>
      </c>
      <c r="C113" s="4">
        <f t="shared" ca="1" si="42"/>
        <v>0.29241125366212584</v>
      </c>
      <c r="D113" s="1"/>
      <c r="E113" s="9"/>
      <c r="F113" s="9"/>
      <c r="G113" s="9"/>
      <c r="H113" s="9"/>
      <c r="I113" s="9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x14ac:dyDescent="0.2">
      <c r="A114" s="1"/>
      <c r="B114" s="1">
        <f t="shared" si="43"/>
        <v>2</v>
      </c>
      <c r="C114" s="4">
        <f t="shared" ca="1" si="42"/>
        <v>0.11193038711114979</v>
      </c>
      <c r="D114" s="1"/>
      <c r="E114" s="9"/>
      <c r="F114" s="9"/>
      <c r="G114" s="9"/>
      <c r="H114" s="9"/>
      <c r="I114" s="9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x14ac:dyDescent="0.2">
      <c r="A115" s="1"/>
      <c r="B115" s="1">
        <f t="shared" si="43"/>
        <v>3</v>
      </c>
      <c r="C115" s="4">
        <f t="shared" ca="1" si="42"/>
        <v>8.3879908675084117E-2</v>
      </c>
      <c r="D115" s="1"/>
      <c r="E115" s="9"/>
      <c r="F115" s="9"/>
      <c r="G115" s="9"/>
      <c r="H115" s="9"/>
      <c r="I115" s="9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x14ac:dyDescent="0.2">
      <c r="A116" s="1"/>
      <c r="B116" s="1">
        <f t="shared" si="43"/>
        <v>4</v>
      </c>
      <c r="C116" s="4">
        <f t="shared" ca="1" si="42"/>
        <v>6.2976031015585243E-2</v>
      </c>
      <c r="D116" s="1"/>
      <c r="E116" s="9"/>
      <c r="F116" s="9"/>
      <c r="G116" s="9"/>
      <c r="H116" s="9"/>
      <c r="I116" s="9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x14ac:dyDescent="0.2">
      <c r="A117" s="1"/>
      <c r="B117" s="1">
        <f t="shared" si="43"/>
        <v>5</v>
      </c>
      <c r="C117" s="4">
        <f t="shared" ca="1" si="42"/>
        <v>3.3201892442307576E-2</v>
      </c>
      <c r="D117" s="1"/>
      <c r="E117" s="9"/>
      <c r="F117" s="9"/>
      <c r="G117" s="9"/>
      <c r="H117" s="9"/>
      <c r="I117" s="9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x14ac:dyDescent="0.2">
      <c r="A118" s="1"/>
      <c r="B118" s="1">
        <f t="shared" si="43"/>
        <v>6</v>
      </c>
      <c r="C118" s="4">
        <f t="shared" ca="1" si="42"/>
        <v>2.4485975889095339E-2</v>
      </c>
      <c r="D118" s="1"/>
      <c r="E118" s="9">
        <f ca="1">OFFSET($C$3,E$111,$B112)*$C118</f>
        <v>240.79508689336356</v>
      </c>
      <c r="F118" s="9">
        <f ca="1">OFFSET($C$3,F$111,$B112)*$C118</f>
        <v>266.87265121525007</v>
      </c>
      <c r="G118" s="9">
        <f ca="1">OFFSET($C$3,G$111,$B112)*$C118</f>
        <v>292.70535577824569</v>
      </c>
      <c r="H118" s="9">
        <f ca="1">OFFSET($C$3,H$111,$B112)*$C118</f>
        <v>269.07638904526868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x14ac:dyDescent="0.2">
      <c r="A119" s="1"/>
      <c r="B119" s="1">
        <f t="shared" si="43"/>
        <v>7</v>
      </c>
      <c r="C119" s="4">
        <f t="shared" ca="1" si="42"/>
        <v>1.2068122564645874E-2</v>
      </c>
      <c r="D119" s="1"/>
      <c r="E119" s="9">
        <f ca="1">OFFSET($C$3,E$111,$B113)*$C119</f>
        <v>17.185006532055723</v>
      </c>
      <c r="F119" s="9">
        <f ca="1">OFFSET($C$3,F$111,$B113)*$C119</f>
        <v>18.138388214662747</v>
      </c>
      <c r="G119" s="9">
        <f ca="1">OFFSET($C$3,G$111,$B113)*$C119</f>
        <v>20.564080850156568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x14ac:dyDescent="0.2">
      <c r="A120" s="1"/>
      <c r="B120" s="1">
        <f t="shared" si="43"/>
        <v>8</v>
      </c>
      <c r="C120" s="4">
        <f t="shared" ca="1" si="42"/>
        <v>1.5808767358077264E-2</v>
      </c>
      <c r="D120" s="1"/>
      <c r="E120" s="9">
        <f ca="1">OFFSET($C$3,E$111,$B114)*$C120</f>
        <v>0.93271727412655858</v>
      </c>
      <c r="F120" s="9">
        <f ca="1">OFFSET($C$3,F$111,$B114)*$C120</f>
        <v>1.32793645807849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x14ac:dyDescent="0.2">
      <c r="A121" s="1"/>
      <c r="B121" s="1">
        <f t="shared" si="43"/>
        <v>9</v>
      </c>
      <c r="C121" s="4">
        <f t="shared" ca="1" si="42"/>
        <v>-1.2388467507802974E-3</v>
      </c>
      <c r="D121" s="1"/>
      <c r="E121" s="9">
        <f ca="1">OFFSET($C$3,E$111,$B115)*$C121</f>
        <v>-2.9732322018727136E-2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x14ac:dyDescent="0.2">
      <c r="A123" s="1"/>
      <c r="B123" s="1"/>
      <c r="C123" s="1"/>
      <c r="D123" s="1"/>
      <c r="E123" s="9">
        <f ca="1">SUM(E118:E121)</f>
        <v>258.88307837752711</v>
      </c>
      <c r="F123" s="9">
        <f ca="1">SUM(F118:F121)</f>
        <v>286.33897588799135</v>
      </c>
      <c r="G123" s="9">
        <f ca="1">SUM(G118:G121)</f>
        <v>313.26943662840227</v>
      </c>
      <c r="H123" s="9">
        <f ca="1">SUM(H118:H121)</f>
        <v>269.07638904526868</v>
      </c>
      <c r="I123" s="9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x14ac:dyDescent="0.2">
      <c r="A125" s="1"/>
      <c r="B125" s="1"/>
      <c r="C125" s="1" t="s">
        <v>13</v>
      </c>
      <c r="D125" s="1"/>
      <c r="E125" s="1">
        <v>8</v>
      </c>
      <c r="F125" s="1">
        <f>E125+1</f>
        <v>9</v>
      </c>
      <c r="G125" s="1">
        <f>F125+1</f>
        <v>10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x14ac:dyDescent="0.2">
      <c r="A126" s="1"/>
      <c r="B126" s="1">
        <v>0</v>
      </c>
      <c r="C126" s="4">
        <f t="shared" ref="C126:C135" ca="1" si="44">C112</f>
        <v>0.36488980469225779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x14ac:dyDescent="0.2">
      <c r="A127" s="1"/>
      <c r="B127" s="1">
        <f t="shared" ref="B127:B135" si="45">B126+1</f>
        <v>1</v>
      </c>
      <c r="C127" s="4">
        <f t="shared" ca="1" si="44"/>
        <v>0.29241125366212584</v>
      </c>
      <c r="D127" s="1"/>
      <c r="E127" s="9"/>
      <c r="F127" s="9"/>
      <c r="G127" s="9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x14ac:dyDescent="0.2">
      <c r="A128" s="1"/>
      <c r="B128" s="1">
        <f t="shared" si="45"/>
        <v>2</v>
      </c>
      <c r="C128" s="4">
        <f t="shared" ca="1" si="44"/>
        <v>0.11193038711114979</v>
      </c>
      <c r="D128" s="1"/>
      <c r="E128" s="9"/>
      <c r="F128" s="9"/>
      <c r="G128" s="9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x14ac:dyDescent="0.2">
      <c r="A129" s="1"/>
      <c r="B129" s="1">
        <f t="shared" si="45"/>
        <v>3</v>
      </c>
      <c r="C129" s="4">
        <f t="shared" ca="1" si="44"/>
        <v>8.3879908675084117E-2</v>
      </c>
      <c r="D129" s="1"/>
      <c r="E129" s="9"/>
      <c r="F129" s="9"/>
      <c r="G129" s="9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x14ac:dyDescent="0.2">
      <c r="A130" s="1"/>
      <c r="B130" s="1">
        <f t="shared" si="45"/>
        <v>4</v>
      </c>
      <c r="C130" s="4">
        <f t="shared" ca="1" si="44"/>
        <v>6.2976031015585243E-2</v>
      </c>
      <c r="D130" s="1"/>
      <c r="E130" s="9"/>
      <c r="F130" s="9"/>
      <c r="G130" s="9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x14ac:dyDescent="0.2">
      <c r="A131" s="1"/>
      <c r="B131" s="1">
        <f t="shared" si="45"/>
        <v>5</v>
      </c>
      <c r="C131" s="4">
        <f t="shared" ca="1" si="44"/>
        <v>3.3201892442307576E-2</v>
      </c>
      <c r="D131" s="1"/>
      <c r="E131" s="9"/>
      <c r="F131" s="9"/>
      <c r="G131" s="9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x14ac:dyDescent="0.2">
      <c r="A132" s="1"/>
      <c r="B132" s="1">
        <f t="shared" si="45"/>
        <v>6</v>
      </c>
      <c r="C132" s="4">
        <f t="shared" ca="1" si="44"/>
        <v>2.4485975889095339E-2</v>
      </c>
      <c r="D132" s="1"/>
      <c r="E132" s="9"/>
      <c r="F132" s="9"/>
      <c r="G132" s="9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x14ac:dyDescent="0.2">
      <c r="A133" s="1"/>
      <c r="B133" s="1">
        <f t="shared" si="45"/>
        <v>7</v>
      </c>
      <c r="C133" s="4">
        <f t="shared" ca="1" si="44"/>
        <v>1.2068122564645874E-2</v>
      </c>
      <c r="D133" s="1"/>
      <c r="E133" s="9">
        <f ca="1">OFFSET($C$3,E$125,$B126)*$C133</f>
        <v>131.53046783207537</v>
      </c>
      <c r="F133" s="9">
        <f ca="1">OFFSET($C$3,F$125,$B126)*$C133</f>
        <v>144.26233713777677</v>
      </c>
      <c r="G133" s="9">
        <f ca="1">OFFSET($C$3,G$125,$B126)*$C133</f>
        <v>132.61659886289351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x14ac:dyDescent="0.2">
      <c r="A134" s="1"/>
      <c r="B134" s="1">
        <f t="shared" si="45"/>
        <v>8</v>
      </c>
      <c r="C134" s="4">
        <f t="shared" ca="1" si="44"/>
        <v>1.5808767358077264E-2</v>
      </c>
      <c r="D134" s="1"/>
      <c r="E134" s="9">
        <f ca="1">OFFSET($C$3,E$125,$B127)*$C134</f>
        <v>23.760577339190128</v>
      </c>
      <c r="F134" s="9">
        <f ca="1">OFFSET($C$3,F$125,$B127)*$C134</f>
        <v>26.938139578163657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x14ac:dyDescent="0.2">
      <c r="A135" s="1"/>
      <c r="B135" s="1">
        <f t="shared" si="45"/>
        <v>9</v>
      </c>
      <c r="C135" s="4">
        <f t="shared" ca="1" si="44"/>
        <v>-1.2388467507802974E-3</v>
      </c>
      <c r="D135" s="1"/>
      <c r="E135" s="9">
        <f ca="1">OFFSET($C$3,E$125,$B128)*$C135</f>
        <v>-0.10406312706554498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x14ac:dyDescent="0.2">
      <c r="A137" s="1"/>
      <c r="B137" s="1"/>
      <c r="C137" s="1"/>
      <c r="D137" s="1"/>
      <c r="E137" s="9">
        <f ca="1">SUM(E133:E135)</f>
        <v>155.18698204419994</v>
      </c>
      <c r="F137" s="9">
        <f ca="1">SUM(F133:F135)</f>
        <v>171.20047671594043</v>
      </c>
      <c r="G137" s="9">
        <f ca="1">SUM(G133:G135)</f>
        <v>132.61659886289351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x14ac:dyDescent="0.2">
      <c r="A139" s="1"/>
      <c r="B139" s="1"/>
      <c r="C139" s="1" t="s">
        <v>13</v>
      </c>
      <c r="D139" s="1"/>
      <c r="E139" s="1">
        <v>9</v>
      </c>
      <c r="F139" s="1">
        <f>E139+1</f>
        <v>10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x14ac:dyDescent="0.2">
      <c r="A140" s="1"/>
      <c r="B140" s="1">
        <v>0</v>
      </c>
      <c r="C140" s="4">
        <f t="shared" ref="C140:C149" ca="1" si="46">C126</f>
        <v>0.36488980469225779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x14ac:dyDescent="0.2">
      <c r="A141" s="1"/>
      <c r="B141" s="1">
        <f t="shared" ref="B141:B149" si="47">B140+1</f>
        <v>1</v>
      </c>
      <c r="C141" s="4">
        <f t="shared" ca="1" si="46"/>
        <v>0.29241125366212584</v>
      </c>
      <c r="D141" s="1"/>
      <c r="E141" s="9"/>
      <c r="F141" s="9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x14ac:dyDescent="0.2">
      <c r="A142" s="1"/>
      <c r="B142" s="1">
        <f t="shared" si="47"/>
        <v>2</v>
      </c>
      <c r="C142" s="4">
        <f t="shared" ca="1" si="46"/>
        <v>0.11193038711114979</v>
      </c>
      <c r="D142" s="1"/>
      <c r="E142" s="9"/>
      <c r="F142" s="9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x14ac:dyDescent="0.2">
      <c r="A143" s="1"/>
      <c r="B143" s="1">
        <f t="shared" si="47"/>
        <v>3</v>
      </c>
      <c r="C143" s="4">
        <f t="shared" ca="1" si="46"/>
        <v>8.3879908675084117E-2</v>
      </c>
      <c r="D143" s="1"/>
      <c r="E143" s="9"/>
      <c r="F143" s="9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x14ac:dyDescent="0.2">
      <c r="A144" s="1"/>
      <c r="B144" s="1">
        <f t="shared" si="47"/>
        <v>4</v>
      </c>
      <c r="C144" s="4">
        <f t="shared" ca="1" si="46"/>
        <v>6.2976031015585243E-2</v>
      </c>
      <c r="D144" s="1"/>
      <c r="E144" s="9"/>
      <c r="F144" s="9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x14ac:dyDescent="0.2">
      <c r="A145" s="1"/>
      <c r="B145" s="1">
        <f t="shared" si="47"/>
        <v>5</v>
      </c>
      <c r="C145" s="4">
        <f t="shared" ca="1" si="46"/>
        <v>3.3201892442307576E-2</v>
      </c>
      <c r="D145" s="1"/>
      <c r="E145" s="9"/>
      <c r="F145" s="9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x14ac:dyDescent="0.2">
      <c r="A146" s="1"/>
      <c r="B146" s="1">
        <f t="shared" si="47"/>
        <v>6</v>
      </c>
      <c r="C146" s="4">
        <f t="shared" ca="1" si="46"/>
        <v>2.4485975889095339E-2</v>
      </c>
      <c r="D146" s="1"/>
      <c r="E146" s="9"/>
      <c r="F146" s="9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x14ac:dyDescent="0.2">
      <c r="A147" s="1"/>
      <c r="B147" s="1">
        <f t="shared" si="47"/>
        <v>7</v>
      </c>
      <c r="C147" s="4">
        <f t="shared" ca="1" si="46"/>
        <v>1.2068122564645874E-2</v>
      </c>
      <c r="D147" s="1"/>
      <c r="E147" s="9"/>
      <c r="F147" s="9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x14ac:dyDescent="0.2">
      <c r="A148" s="1"/>
      <c r="B148" s="1">
        <f t="shared" si="47"/>
        <v>8</v>
      </c>
      <c r="C148" s="4">
        <f t="shared" ca="1" si="46"/>
        <v>1.5808767358077264E-2</v>
      </c>
      <c r="D148" s="1"/>
      <c r="E148" s="9">
        <f ca="1">OFFSET($C$3,E$139,$B140)*$C148</f>
        <v>188.97800499845562</v>
      </c>
      <c r="F148" s="9">
        <f ca="1">OFFSET($C$3,F$139,$B140)*$C148</f>
        <v>173.72254449791106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x14ac:dyDescent="0.2">
      <c r="A149" s="1"/>
      <c r="B149" s="1">
        <f t="shared" si="47"/>
        <v>9</v>
      </c>
      <c r="C149" s="4">
        <f t="shared" ca="1" si="46"/>
        <v>-1.2388467507802974E-3</v>
      </c>
      <c r="D149" s="1"/>
      <c r="E149" s="9">
        <f ca="1">OFFSET($C$3,E$139,$B141)*$C149</f>
        <v>-2.1109948633296267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x14ac:dyDescent="0.2">
      <c r="A151" s="1"/>
      <c r="B151" s="1"/>
      <c r="C151" s="1"/>
      <c r="D151" s="1"/>
      <c r="E151" s="9">
        <f ca="1">SUM(E148:E149)</f>
        <v>186.86701013512598</v>
      </c>
      <c r="F151" s="9">
        <f ca="1">SUM(F148:F149)</f>
        <v>173.72254449791106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x14ac:dyDescent="0.2">
      <c r="A153" s="1"/>
      <c r="B153" s="1"/>
      <c r="C153" s="1" t="s">
        <v>13</v>
      </c>
      <c r="D153" s="1"/>
      <c r="E153" s="1">
        <v>10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x14ac:dyDescent="0.2">
      <c r="A154" s="1"/>
      <c r="B154" s="1">
        <v>0</v>
      </c>
      <c r="C154" s="4">
        <f t="shared" ref="C154:C163" ca="1" si="48">C140</f>
        <v>0.36488980469225779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x14ac:dyDescent="0.2">
      <c r="A155" s="1"/>
      <c r="B155" s="1">
        <f t="shared" ref="B155:B163" si="49">B154+1</f>
        <v>1</v>
      </c>
      <c r="C155" s="4">
        <f t="shared" ca="1" si="48"/>
        <v>0.29241125366212584</v>
      </c>
      <c r="D155" s="1"/>
      <c r="E155" s="9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x14ac:dyDescent="0.2">
      <c r="A156" s="1"/>
      <c r="B156" s="1">
        <f t="shared" si="49"/>
        <v>2</v>
      </c>
      <c r="C156" s="4">
        <f t="shared" ca="1" si="48"/>
        <v>0.11193038711114979</v>
      </c>
      <c r="D156" s="1"/>
      <c r="E156" s="9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x14ac:dyDescent="0.2">
      <c r="A157" s="1"/>
      <c r="B157" s="1">
        <f t="shared" si="49"/>
        <v>3</v>
      </c>
      <c r="C157" s="4">
        <f t="shared" ca="1" si="48"/>
        <v>8.3879908675084117E-2</v>
      </c>
      <c r="D157" s="1"/>
      <c r="E157" s="9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x14ac:dyDescent="0.2">
      <c r="A158" s="1"/>
      <c r="B158" s="1">
        <f t="shared" si="49"/>
        <v>4</v>
      </c>
      <c r="C158" s="4">
        <f t="shared" ca="1" si="48"/>
        <v>6.2976031015585243E-2</v>
      </c>
      <c r="D158" s="1"/>
      <c r="E158" s="9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x14ac:dyDescent="0.2">
      <c r="A159" s="1"/>
      <c r="B159" s="1">
        <f t="shared" si="49"/>
        <v>5</v>
      </c>
      <c r="C159" s="4">
        <f t="shared" ca="1" si="48"/>
        <v>3.3201892442307576E-2</v>
      </c>
      <c r="D159" s="1"/>
      <c r="E159" s="9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x14ac:dyDescent="0.2">
      <c r="A160" s="1"/>
      <c r="B160" s="1">
        <f t="shared" si="49"/>
        <v>6</v>
      </c>
      <c r="C160" s="4">
        <f t="shared" ca="1" si="48"/>
        <v>2.4485975889095339E-2</v>
      </c>
      <c r="D160" s="1"/>
      <c r="E160" s="9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x14ac:dyDescent="0.2">
      <c r="A161" s="1"/>
      <c r="B161" s="1">
        <f t="shared" si="49"/>
        <v>7</v>
      </c>
      <c r="C161" s="4">
        <f t="shared" ca="1" si="48"/>
        <v>1.2068122564645874E-2</v>
      </c>
      <c r="D161" s="1"/>
      <c r="E161" s="9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x14ac:dyDescent="0.2">
      <c r="A162" s="1"/>
      <c r="B162" s="1">
        <f t="shared" si="49"/>
        <v>8</v>
      </c>
      <c r="C162" s="4">
        <f t="shared" ca="1" si="48"/>
        <v>1.5808767358077264E-2</v>
      </c>
      <c r="D162" s="1"/>
      <c r="E162" s="9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x14ac:dyDescent="0.2">
      <c r="A163" s="1"/>
      <c r="B163" s="1">
        <f t="shared" si="49"/>
        <v>9</v>
      </c>
      <c r="C163" s="4">
        <f t="shared" ca="1" si="48"/>
        <v>-1.2388467507802974E-3</v>
      </c>
      <c r="D163" s="1"/>
      <c r="E163" s="9">
        <f ca="1">OFFSET($C$3,E$153,$B154)*$C163</f>
        <v>-13.613686944324687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x14ac:dyDescent="0.2">
      <c r="A165" s="1"/>
      <c r="B165" s="1"/>
      <c r="C165" s="1"/>
      <c r="D165" s="1"/>
      <c r="E165" s="9">
        <f ca="1">SUM(E163)</f>
        <v>-13.613686944324687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5"/>
  <sheetViews>
    <sheetView topLeftCell="A16" workbookViewId="0">
      <selection activeCell="D40" sqref="D40"/>
    </sheetView>
  </sheetViews>
  <sheetFormatPr defaultColWidth="17.140625" defaultRowHeight="12.75" customHeight="1" x14ac:dyDescent="0.2"/>
  <cols>
    <col min="1" max="2" width="8" customWidth="1"/>
    <col min="3" max="3" width="10.28515625" customWidth="1"/>
    <col min="4" max="4" width="11.28515625" customWidth="1"/>
    <col min="5" max="12" width="10.28515625" customWidth="1"/>
    <col min="13" max="13" width="8" customWidth="1"/>
    <col min="14" max="14" width="11.85546875" customWidth="1"/>
    <col min="15" max="24" width="8" customWidth="1"/>
  </cols>
  <sheetData>
    <row r="1" spans="1:24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">
      <c r="A2" s="1" t="s">
        <v>10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">
      <c r="A3" s="1"/>
      <c r="B3" s="1"/>
      <c r="C3" s="1">
        <v>0</v>
      </c>
      <c r="D3" s="1">
        <f t="shared" ref="D3:L3" si="0">C3+1</f>
        <v>1</v>
      </c>
      <c r="E3" s="1">
        <f t="shared" si="0"/>
        <v>2</v>
      </c>
      <c r="F3" s="1">
        <f t="shared" si="0"/>
        <v>3</v>
      </c>
      <c r="G3" s="1">
        <f t="shared" si="0"/>
        <v>4</v>
      </c>
      <c r="H3" s="1">
        <f t="shared" si="0"/>
        <v>5</v>
      </c>
      <c r="I3" s="1">
        <f t="shared" si="0"/>
        <v>6</v>
      </c>
      <c r="J3" s="1">
        <f t="shared" si="0"/>
        <v>7</v>
      </c>
      <c r="K3" s="1">
        <f t="shared" si="0"/>
        <v>8</v>
      </c>
      <c r="L3" s="1">
        <f t="shared" si="0"/>
        <v>9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/>
      <c r="B4" s="1">
        <v>1</v>
      </c>
      <c r="C4" s="9">
        <f ca="1">OFFSET(Parameters!$B$4,$B4,0)*OFFSET(Parameters!$D$4,C$3,0)</f>
        <v>6244.5306143353182</v>
      </c>
      <c r="D4" s="9">
        <f ca="1">OFFSET(Parameters!$B$4,$B4,0)*OFFSET(Parameters!$D$4,D$3,0)</f>
        <v>844.83078353314079</v>
      </c>
      <c r="E4" s="9">
        <f ca="1">OFFSET(Parameters!$B$4,$B4,0)*OFFSET(Parameters!$D$4,E$3,0)</f>
        <v>26.865764046662353</v>
      </c>
      <c r="F4" s="9">
        <f ca="1">OFFSET(Parameters!$B$4,$B4,0)*OFFSET(Parameters!$D$4,F$3,0)</f>
        <v>6.5222117827351074</v>
      </c>
      <c r="G4" s="9">
        <f ca="1">OFFSET(Parameters!$B$4,$B4,0)*OFFSET(Parameters!$D$4,G$3,0)</f>
        <v>2.345478587229437</v>
      </c>
      <c r="H4" s="9">
        <f ca="1">OFFSET(Parameters!$B$4,$B4,0)*OFFSET(Parameters!$D$4,H$3,0)</f>
        <v>2.0219180689548737</v>
      </c>
      <c r="I4" s="9">
        <f ca="1">OFFSET(Parameters!$B$4,$B4,0)*OFFSET(Parameters!$D$4,I$3,0)</f>
        <v>1.6705049985210403</v>
      </c>
      <c r="J4" s="9">
        <f ca="1">OFFSET(Parameters!$B$4,$B4,0)*OFFSET(Parameters!$D$4,J$3,0)</f>
        <v>1.0279433706345553</v>
      </c>
      <c r="K4" s="9">
        <f ca="1">OFFSET(Parameters!$B$4,$B4,0)*OFFSET(Parameters!$D$4,K$3,0)</f>
        <v>2.1847812768043937</v>
      </c>
      <c r="L4" s="9">
        <f ca="1">OFFSET(Parameters!$B$4,$B4,0)*OFFSET(Parameters!$D$4,L$3,0)</f>
        <v>2.9999999999989564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2">
      <c r="A5" s="1"/>
      <c r="B5" s="1">
        <f t="shared" ref="B5:B13" si="1">B4+1</f>
        <v>2</v>
      </c>
      <c r="C5" s="9">
        <f ca="1">OFFSET(Parameters!$B$4,$B5,0)*OFFSET(Parameters!$D$4,C$3,0)</f>
        <v>8046.4436828016796</v>
      </c>
      <c r="D5" s="9">
        <f ca="1">OFFSET(Parameters!$B$4,$B5,0)*OFFSET(Parameters!$D$4,D$3,0)</f>
        <v>1088.6139793423392</v>
      </c>
      <c r="E5" s="9">
        <f ca="1">OFFSET(Parameters!$B$4,$B5,0)*OFFSET(Parameters!$D$4,E$3,0)</f>
        <v>34.618111551994815</v>
      </c>
      <c r="F5" s="9">
        <f ca="1">OFFSET(Parameters!$B$4,$B5,0)*OFFSET(Parameters!$D$4,F$3,0)</f>
        <v>8.4042521429242338</v>
      </c>
      <c r="G5" s="9">
        <f ca="1">OFFSET(Parameters!$B$4,$B5,0)*OFFSET(Parameters!$D$4,G$3,0)</f>
        <v>3.0222866260009149</v>
      </c>
      <c r="H5" s="9">
        <f ca="1">OFFSET(Parameters!$B$4,$B5,0)*OFFSET(Parameters!$D$4,H$3,0)</f>
        <v>2.6053599346179599</v>
      </c>
      <c r="I5" s="9">
        <f ca="1">OFFSET(Parameters!$B$4,$B5,0)*OFFSET(Parameters!$D$4,I$3,0)</f>
        <v>2.1525435973651654</v>
      </c>
      <c r="J5" s="9">
        <f ca="1">OFFSET(Parameters!$B$4,$B5,0)*OFFSET(Parameters!$D$4,J$3,0)</f>
        <v>1.3245652798838423</v>
      </c>
      <c r="K5" s="9">
        <f ca="1">OFFSET(Parameters!$B$4,$B5,0)*OFFSET(Parameters!$D$4,K$3,0)</f>
        <v>2.8152187231957906</v>
      </c>
      <c r="L5" s="9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x14ac:dyDescent="0.2">
      <c r="A6" s="1"/>
      <c r="B6" s="1">
        <f t="shared" si="1"/>
        <v>3</v>
      </c>
      <c r="C6" s="9">
        <f ca="1">OFFSET(Parameters!$B$4,$B6,0)*OFFSET(Parameters!$D$4,C$3,0)</f>
        <v>10008.148758557605</v>
      </c>
      <c r="D6" s="9">
        <f ca="1">OFFSET(Parameters!$B$4,$B6,0)*OFFSET(Parameters!$D$4,D$3,0)</f>
        <v>1354.0156465881048</v>
      </c>
      <c r="E6" s="9">
        <f ca="1">OFFSET(Parameters!$B$4,$B6,0)*OFFSET(Parameters!$D$4,E$3,0)</f>
        <v>43.057930162766155</v>
      </c>
      <c r="F6" s="9">
        <f ca="1">OFFSET(Parameters!$B$4,$B6,0)*OFFSET(Parameters!$D$4,F$3,0)</f>
        <v>10.453190125544479</v>
      </c>
      <c r="G6" s="9">
        <f ca="1">OFFSET(Parameters!$B$4,$B6,0)*OFFSET(Parameters!$D$4,G$3,0)</f>
        <v>3.7591133842975561</v>
      </c>
      <c r="H6" s="9">
        <f ca="1">OFFSET(Parameters!$B$4,$B6,0)*OFFSET(Parameters!$D$4,H$3,0)</f>
        <v>3.2405408927392756</v>
      </c>
      <c r="I6" s="9">
        <f ca="1">OFFSET(Parameters!$B$4,$B6,0)*OFFSET(Parameters!$D$4,I$3,0)</f>
        <v>2.6773289394613999</v>
      </c>
      <c r="J6" s="9">
        <f ca="1">OFFSET(Parameters!$B$4,$B6,0)*OFFSET(Parameters!$D$4,J$3,0)</f>
        <v>1.647491349480525</v>
      </c>
      <c r="K6" s="9"/>
      <c r="L6" s="9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x14ac:dyDescent="0.2">
      <c r="A7" s="1"/>
      <c r="B7" s="1">
        <f t="shared" si="1"/>
        <v>4</v>
      </c>
      <c r="C7" s="9">
        <f ca="1">OFFSET(Parameters!$B$4,$B7,0)*OFFSET(Parameters!$D$4,C$3,0)</f>
        <v>9343.862495857762</v>
      </c>
      <c r="D7" s="9">
        <f ca="1">OFFSET(Parameters!$B$4,$B7,0)*OFFSET(Parameters!$D$4,D$3,0)</f>
        <v>1264.1434818943064</v>
      </c>
      <c r="E7" s="9">
        <f ca="1">OFFSET(Parameters!$B$4,$B7,0)*OFFSET(Parameters!$D$4,E$3,0)</f>
        <v>40.199979886701605</v>
      </c>
      <c r="F7" s="9">
        <f ca="1">OFFSET(Parameters!$B$4,$B7,0)*OFFSET(Parameters!$D$4,F$3,0)</f>
        <v>9.7593644471590171</v>
      </c>
      <c r="G7" s="9">
        <f ca="1">OFFSET(Parameters!$B$4,$B7,0)*OFFSET(Parameters!$D$4,G$3,0)</f>
        <v>3.509603965386813</v>
      </c>
      <c r="H7" s="9">
        <f ca="1">OFFSET(Parameters!$B$4,$B7,0)*OFFSET(Parameters!$D$4,H$3,0)</f>
        <v>3.0254514840288849</v>
      </c>
      <c r="I7" s="9">
        <f ca="1">OFFSET(Parameters!$B$4,$B7,0)*OFFSET(Parameters!$D$4,I$3,0)</f>
        <v>2.4996224646558365</v>
      </c>
      <c r="J7" s="9"/>
      <c r="K7" s="9"/>
      <c r="L7" s="9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x14ac:dyDescent="0.2">
      <c r="A8" s="1"/>
      <c r="B8" s="1">
        <f t="shared" si="1"/>
        <v>5</v>
      </c>
      <c r="C8" s="9">
        <f ca="1">OFFSET(Parameters!$B$4,$B8,0)*OFFSET(Parameters!$D$4,C$3,0)</f>
        <v>9594.8834516133647</v>
      </c>
      <c r="D8" s="9">
        <f ca="1">OFFSET(Parameters!$B$4,$B8,0)*OFFSET(Parameters!$D$4,D$3,0)</f>
        <v>1298.1044381025124</v>
      </c>
      <c r="E8" s="9">
        <f ca="1">OFFSET(Parameters!$B$4,$B8,0)*OFFSET(Parameters!$D$4,E$3,0)</f>
        <v>41.279944128147719</v>
      </c>
      <c r="F8" s="9">
        <f ca="1">OFFSET(Parameters!$B$4,$B8,0)*OFFSET(Parameters!$D$4,F$3,0)</f>
        <v>10.021547777893939</v>
      </c>
      <c r="G8" s="9">
        <f ca="1">OFFSET(Parameters!$B$4,$B8,0)*OFFSET(Parameters!$D$4,G$3,0)</f>
        <v>3.6038887584373955</v>
      </c>
      <c r="H8" s="9">
        <f ca="1">OFFSET(Parameters!$B$4,$B8,0)*OFFSET(Parameters!$D$4,H$3,0)</f>
        <v>3.1067296196446232</v>
      </c>
      <c r="I8" s="9"/>
      <c r="J8" s="9"/>
      <c r="K8" s="9"/>
      <c r="L8" s="9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x14ac:dyDescent="0.2">
      <c r="A9" s="1"/>
      <c r="B9" s="1">
        <f t="shared" si="1"/>
        <v>6</v>
      </c>
      <c r="C9" s="9">
        <f ca="1">OFFSET(Parameters!$B$4,$B9,0)*OFFSET(Parameters!$D$4,C$3,0)</f>
        <v>10009.520662514557</v>
      </c>
      <c r="D9" s="9">
        <f ca="1">OFFSET(Parameters!$B$4,$B9,0)*OFFSET(Parameters!$D$4,D$3,0)</f>
        <v>1354.2012532840224</v>
      </c>
      <c r="E9" s="9">
        <f ca="1">OFFSET(Parameters!$B$4,$B9,0)*OFFSET(Parameters!$D$4,E$3,0)</f>
        <v>43.063832487581017</v>
      </c>
      <c r="F9" s="9">
        <f ca="1">OFFSET(Parameters!$B$4,$B9,0)*OFFSET(Parameters!$D$4,F$3,0)</f>
        <v>10.454623035190606</v>
      </c>
      <c r="G9" s="9">
        <f ca="1">OFFSET(Parameters!$B$4,$B9,0)*OFFSET(Parameters!$D$4,G$3,0)</f>
        <v>3.759628678649285</v>
      </c>
      <c r="H9" s="9"/>
      <c r="I9" s="9"/>
      <c r="J9" s="9"/>
      <c r="K9" s="9"/>
      <c r="L9" s="9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x14ac:dyDescent="0.2">
      <c r="A10" s="1"/>
      <c r="B10" s="1">
        <f t="shared" si="1"/>
        <v>7</v>
      </c>
      <c r="C10" s="9">
        <f ca="1">OFFSET(Parameters!$B$4,$B10,0)*OFFSET(Parameters!$D$4,C$3,0)</f>
        <v>9942.6805551646466</v>
      </c>
      <c r="D10" s="9">
        <f ca="1">OFFSET(Parameters!$B$4,$B10,0)*OFFSET(Parameters!$D$4,D$3,0)</f>
        <v>1345.1583669965837</v>
      </c>
      <c r="E10" s="9">
        <f ca="1">OFFSET(Parameters!$B$4,$B10,0)*OFFSET(Parameters!$D$4,E$3,0)</f>
        <v>42.776267150196979</v>
      </c>
      <c r="F10" s="9">
        <f ca="1">OFFSET(Parameters!$B$4,$B10,0)*OFFSET(Parameters!$D$4,F$3,0)</f>
        <v>10.384810688572257</v>
      </c>
      <c r="G10" s="9"/>
      <c r="H10" s="9"/>
      <c r="I10" s="9"/>
      <c r="J10" s="9"/>
      <c r="K10" s="9"/>
      <c r="L10" s="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x14ac:dyDescent="0.2">
      <c r="A11" s="1"/>
      <c r="B11" s="1">
        <f t="shared" si="1"/>
        <v>8</v>
      </c>
      <c r="C11" s="9">
        <f ca="1">OFFSET(Parameters!$B$4,$B11,0)*OFFSET(Parameters!$D$4,C$3,0)</f>
        <v>10956.53742869103</v>
      </c>
      <c r="D11" s="9">
        <f ca="1">OFFSET(Parameters!$B$4,$B11,0)*OFFSET(Parameters!$D$4,D$3,0)</f>
        <v>1482.3244007230319</v>
      </c>
      <c r="E11" s="9">
        <f ca="1">OFFSET(Parameters!$B$4,$B11,0)*OFFSET(Parameters!$D$4,E$3,0)</f>
        <v>47.138170585935988</v>
      </c>
      <c r="F11" s="9"/>
      <c r="G11" s="9"/>
      <c r="H11" s="9"/>
      <c r="I11" s="9"/>
      <c r="J11" s="9"/>
      <c r="K11" s="9"/>
      <c r="L11" s="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x14ac:dyDescent="0.2">
      <c r="A12" s="1"/>
      <c r="B12" s="1">
        <f t="shared" si="1"/>
        <v>9</v>
      </c>
      <c r="C12" s="9">
        <f ca="1">OFFSET(Parameters!$B$4,$B12,0)*OFFSET(Parameters!$D$4,C$3,0)</f>
        <v>12030.392350464042</v>
      </c>
      <c r="D12" s="9">
        <f ca="1">OFFSET(Parameters!$B$4,$B12,0)*OFFSET(Parameters!$D$4,D$3,0)</f>
        <v>1627.607649535958</v>
      </c>
      <c r="E12" s="9"/>
      <c r="F12" s="9"/>
      <c r="G12" s="9"/>
      <c r="H12" s="9"/>
      <c r="I12" s="9"/>
      <c r="J12" s="9"/>
      <c r="K12" s="9"/>
      <c r="L12" s="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x14ac:dyDescent="0.2">
      <c r="A13" s="1"/>
      <c r="B13" s="1">
        <f t="shared" si="1"/>
        <v>10</v>
      </c>
      <c r="C13" s="9">
        <f ca="1">OFFSET(Parameters!$B$4,$B13,0)*OFFSET(Parameters!$D$4,C$3,0)</f>
        <v>10989</v>
      </c>
      <c r="D13" s="9"/>
      <c r="E13" s="9"/>
      <c r="F13" s="9"/>
      <c r="G13" s="9"/>
      <c r="H13" s="9"/>
      <c r="I13" s="9"/>
      <c r="J13" s="9"/>
      <c r="K13" s="9"/>
      <c r="L13" s="9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x14ac:dyDescent="0.2">
      <c r="A16" s="1" t="s">
        <v>16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x14ac:dyDescent="0.2">
      <c r="A17" s="1"/>
      <c r="B17" s="1"/>
      <c r="C17" s="1">
        <v>0</v>
      </c>
      <c r="D17" s="1">
        <f t="shared" ref="D17:L17" si="2">C17+1</f>
        <v>1</v>
      </c>
      <c r="E17" s="1">
        <f t="shared" si="2"/>
        <v>2</v>
      </c>
      <c r="F17" s="1">
        <f t="shared" si="2"/>
        <v>3</v>
      </c>
      <c r="G17" s="1">
        <f t="shared" si="2"/>
        <v>4</v>
      </c>
      <c r="H17" s="1">
        <f t="shared" si="2"/>
        <v>5</v>
      </c>
      <c r="I17" s="1">
        <f t="shared" si="2"/>
        <v>6</v>
      </c>
      <c r="J17" s="1">
        <f t="shared" si="2"/>
        <v>7</v>
      </c>
      <c r="K17" s="1">
        <f t="shared" si="2"/>
        <v>8</v>
      </c>
      <c r="L17" s="1">
        <f t="shared" si="2"/>
        <v>9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x14ac:dyDescent="0.2">
      <c r="A18" s="1"/>
      <c r="B18" s="1">
        <v>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x14ac:dyDescent="0.2">
      <c r="A19" s="1"/>
      <c r="B19" s="1">
        <f t="shared" ref="B19:B27" si="3">B18+1</f>
        <v>2</v>
      </c>
      <c r="C19" s="1"/>
      <c r="D19" s="1"/>
      <c r="E19" s="1"/>
      <c r="F19" s="1"/>
      <c r="G19" s="1"/>
      <c r="H19" s="1"/>
      <c r="I19" s="1"/>
      <c r="J19" s="1"/>
      <c r="K19" s="1"/>
      <c r="L19" s="9">
        <f t="shared" ref="L19:L27" ca="1" si="4">OFFSET($C$30,$B19,0)*OFFSET($E$30,L$17,$B19)</f>
        <v>0</v>
      </c>
      <c r="M19" s="1"/>
      <c r="N19" s="9">
        <f t="shared" ref="N19:N27" ca="1" si="5">SUM(D19:L19)</f>
        <v>0</v>
      </c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x14ac:dyDescent="0.2">
      <c r="A20" s="1"/>
      <c r="B20" s="1">
        <f t="shared" si="3"/>
        <v>3</v>
      </c>
      <c r="C20" s="1"/>
      <c r="D20" s="1"/>
      <c r="E20" s="1"/>
      <c r="F20" s="1"/>
      <c r="G20" s="1"/>
      <c r="H20" s="1"/>
      <c r="I20" s="1"/>
      <c r="J20" s="1"/>
      <c r="K20" s="9">
        <f t="shared" ref="K20:K27" ca="1" si="6">OFFSET($C$30,$B20,0)*OFFSET($E$30,K$17,$B20)</f>
        <v>0</v>
      </c>
      <c r="L20" s="9">
        <f t="shared" ca="1" si="4"/>
        <v>0</v>
      </c>
      <c r="M20" s="1"/>
      <c r="N20" s="9">
        <f t="shared" ca="1" si="5"/>
        <v>0</v>
      </c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x14ac:dyDescent="0.2">
      <c r="A21" s="1"/>
      <c r="B21" s="1">
        <f t="shared" si="3"/>
        <v>4</v>
      </c>
      <c r="C21" s="1"/>
      <c r="D21" s="1"/>
      <c r="E21" s="1"/>
      <c r="F21" s="1"/>
      <c r="G21" s="1"/>
      <c r="H21" s="1"/>
      <c r="I21" s="1"/>
      <c r="J21" s="9">
        <f t="shared" ref="J21:J27" ca="1" si="7">OFFSET($C$30,$B21,0)*OFFSET($E$30,J$17,$B21)</f>
        <v>0</v>
      </c>
      <c r="K21" s="9">
        <f t="shared" ca="1" si="6"/>
        <v>0</v>
      </c>
      <c r="L21" s="9">
        <f t="shared" ca="1" si="4"/>
        <v>0</v>
      </c>
      <c r="M21" s="1"/>
      <c r="N21" s="9">
        <f t="shared" ca="1" si="5"/>
        <v>0</v>
      </c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x14ac:dyDescent="0.2">
      <c r="A22" s="1"/>
      <c r="B22" s="1">
        <f t="shared" si="3"/>
        <v>5</v>
      </c>
      <c r="C22" s="1"/>
      <c r="D22" s="1"/>
      <c r="E22" s="1"/>
      <c r="F22" s="1"/>
      <c r="G22" s="1"/>
      <c r="H22" s="1"/>
      <c r="I22" s="9">
        <f t="shared" ref="I22:I27" ca="1" si="8">OFFSET($C$30,$B22,0)*OFFSET($E$30,I$17,$B22)</f>
        <v>0</v>
      </c>
      <c r="J22" s="9">
        <f t="shared" ca="1" si="7"/>
        <v>0</v>
      </c>
      <c r="K22" s="9">
        <f t="shared" ca="1" si="6"/>
        <v>0</v>
      </c>
      <c r="L22" s="9">
        <f t="shared" ca="1" si="4"/>
        <v>0</v>
      </c>
      <c r="M22" s="1"/>
      <c r="N22" s="9">
        <f t="shared" ca="1" si="5"/>
        <v>0</v>
      </c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x14ac:dyDescent="0.2">
      <c r="A23" s="1"/>
      <c r="B23" s="1">
        <f t="shared" si="3"/>
        <v>6</v>
      </c>
      <c r="C23" s="1"/>
      <c r="D23" s="1"/>
      <c r="E23" s="1"/>
      <c r="F23" s="1"/>
      <c r="G23" s="1"/>
      <c r="H23" s="9">
        <f ca="1">OFFSET($C$30,$B23,0)*OFFSET($E$30,H$17,$B23)</f>
        <v>1608.5090350100654</v>
      </c>
      <c r="I23" s="9">
        <f t="shared" ca="1" si="8"/>
        <v>-126.40074201995455</v>
      </c>
      <c r="J23" s="9">
        <f t="shared" ca="1" si="7"/>
        <v>0</v>
      </c>
      <c r="K23" s="9">
        <f t="shared" ca="1" si="6"/>
        <v>0</v>
      </c>
      <c r="L23" s="9">
        <f t="shared" ca="1" si="4"/>
        <v>0</v>
      </c>
      <c r="M23" s="1"/>
      <c r="N23" s="9">
        <f t="shared" ca="1" si="5"/>
        <v>1482.1082929901108</v>
      </c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x14ac:dyDescent="0.2">
      <c r="A24" s="1"/>
      <c r="B24" s="1">
        <f t="shared" si="3"/>
        <v>7</v>
      </c>
      <c r="C24" s="1"/>
      <c r="D24" s="1"/>
      <c r="E24" s="1"/>
      <c r="F24" s="1"/>
      <c r="G24" s="9">
        <f ca="1">OFFSET($C$30,$B24,0)*OFFSET($E$30,G$17,$B24)</f>
        <v>21333.806961909184</v>
      </c>
      <c r="H24" s="9">
        <f ca="1">OFFSET($C$30,$B24,0)*OFFSET($E$30,H$17,$B24)</f>
        <v>24059.835867315975</v>
      </c>
      <c r="I24" s="9">
        <f t="shared" ca="1" si="8"/>
        <v>1337.5982139235098</v>
      </c>
      <c r="J24" s="9">
        <f t="shared" ca="1" si="7"/>
        <v>-119.03890915164288</v>
      </c>
      <c r="K24" s="9">
        <f t="shared" ca="1" si="6"/>
        <v>0</v>
      </c>
      <c r="L24" s="9">
        <f t="shared" ca="1" si="4"/>
        <v>0</v>
      </c>
      <c r="M24" s="1"/>
      <c r="N24" s="9">
        <f t="shared" ca="1" si="5"/>
        <v>46612.202133997031</v>
      </c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x14ac:dyDescent="0.2">
      <c r="A25" s="1"/>
      <c r="B25" s="1">
        <f t="shared" si="3"/>
        <v>8</v>
      </c>
      <c r="C25" s="1"/>
      <c r="D25" s="1"/>
      <c r="E25" s="1"/>
      <c r="F25" s="9">
        <f ca="1">OFFSET($C$30,$B25,0)*OFFSET($E$30,F$17,$B25)</f>
        <v>70813.444832943016</v>
      </c>
      <c r="G25" s="9">
        <f ca="1">OFFSET($C$30,$B25,0)*OFFSET($E$30,G$17,$B25)</f>
        <v>49217.438015070911</v>
      </c>
      <c r="H25" s="9">
        <f ca="1">OFFSET($C$30,$B25,0)*OFFSET($E$30,H$17,$B25)</f>
        <v>26121.957173135539</v>
      </c>
      <c r="I25" s="9">
        <f t="shared" ca="1" si="8"/>
        <v>29526.287101393707</v>
      </c>
      <c r="J25" s="9">
        <f t="shared" ca="1" si="7"/>
        <v>1601.7127244318347</v>
      </c>
      <c r="K25" s="9">
        <f t="shared" ca="1" si="6"/>
        <v>-167.58375700748323</v>
      </c>
      <c r="L25" s="9">
        <f t="shared" ca="1" si="4"/>
        <v>0</v>
      </c>
      <c r="M25" s="1"/>
      <c r="N25" s="9">
        <f t="shared" ca="1" si="5"/>
        <v>177113.2560899675</v>
      </c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x14ac:dyDescent="0.2">
      <c r="A26" s="1"/>
      <c r="B26" s="1">
        <f t="shared" si="3"/>
        <v>9</v>
      </c>
      <c r="C26" s="1"/>
      <c r="D26" s="1"/>
      <c r="E26" s="9">
        <f ca="1">OFFSET($C$30,$B26,0)*OFFSET($E$30,E$17,$B26)</f>
        <v>173525.99754575253</v>
      </c>
      <c r="F26" s="9">
        <f ca="1">OFFSET($C$30,$B26,0)*OFFSET($E$30,F$17,$B26)</f>
        <v>130244.23603413503</v>
      </c>
      <c r="G26" s="9">
        <f ca="1">OFFSET($C$30,$B26,0)*OFFSET($E$30,G$17,$B26)</f>
        <v>73112.746437278052</v>
      </c>
      <c r="H26" s="9">
        <f ca="1">OFFSET($C$30,$B26,0)*OFFSET($E$30,H$17,$B26)</f>
        <v>50780.2595020999</v>
      </c>
      <c r="I26" s="9">
        <f t="shared" ca="1" si="8"/>
        <v>26953.094983452425</v>
      </c>
      <c r="J26" s="9">
        <f t="shared" ca="1" si="7"/>
        <v>30564.076265839423</v>
      </c>
      <c r="K26" s="9">
        <f t="shared" ca="1" si="6"/>
        <v>1577.0395540875456</v>
      </c>
      <c r="L26" s="9">
        <f t="shared" ca="1" si="4"/>
        <v>-293.70779172005581</v>
      </c>
      <c r="M26" s="1"/>
      <c r="N26" s="9">
        <f t="shared" ca="1" si="5"/>
        <v>486463.74253092485</v>
      </c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x14ac:dyDescent="0.2">
      <c r="A27" s="1"/>
      <c r="B27" s="1">
        <f t="shared" si="3"/>
        <v>10</v>
      </c>
      <c r="C27" s="1"/>
      <c r="D27" s="9">
        <f ca="1">OFFSET($C$30,$B27,0)*OFFSET($E$30,D$17,$B27)</f>
        <v>548892.65513260523</v>
      </c>
      <c r="E27" s="9">
        <f ca="1">OFFSET($C$30,$B27,0)*OFFSET($E$30,E$17,$B27)</f>
        <v>210107.39703762977</v>
      </c>
      <c r="F27" s="9">
        <f ca="1">OFFSET($C$30,$B27,0)*OFFSET($E$30,F$17,$B27)</f>
        <v>157453.12537850105</v>
      </c>
      <c r="G27" s="9">
        <f ca="1">OFFSET($C$30,$B27,0)*OFFSET($E$30,G$17,$B27)</f>
        <v>118213.92111604333</v>
      </c>
      <c r="H27" s="9">
        <f ca="1">OFFSET($C$30,$B27,0)*OFFSET($E$30,H$17,$B27)</f>
        <v>62324.122857265596</v>
      </c>
      <c r="I27" s="9">
        <f t="shared" ca="1" si="8"/>
        <v>45963.252614101817</v>
      </c>
      <c r="J27" s="9">
        <f t="shared" ca="1" si="7"/>
        <v>22653.382022800572</v>
      </c>
      <c r="K27" s="9">
        <f t="shared" ca="1" si="6"/>
        <v>29675.042191006509</v>
      </c>
      <c r="L27" s="9">
        <f t="shared" ca="1" si="4"/>
        <v>-2325.4709722079124</v>
      </c>
      <c r="M27" s="1"/>
      <c r="N27" s="9">
        <f t="shared" ca="1" si="5"/>
        <v>1192957.427377746</v>
      </c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x14ac:dyDescent="0.2">
      <c r="A29" s="1"/>
      <c r="B29" s="1"/>
      <c r="C29" s="1" t="s">
        <v>12</v>
      </c>
      <c r="D29" s="1" t="s">
        <v>13</v>
      </c>
      <c r="E29" s="1"/>
      <c r="F29" s="1">
        <v>1</v>
      </c>
      <c r="G29" s="1">
        <f t="shared" ref="G29:O29" si="9">F29+1</f>
        <v>2</v>
      </c>
      <c r="H29" s="1">
        <f t="shared" si="9"/>
        <v>3</v>
      </c>
      <c r="I29" s="1">
        <f t="shared" si="9"/>
        <v>4</v>
      </c>
      <c r="J29" s="1">
        <f t="shared" si="9"/>
        <v>5</v>
      </c>
      <c r="K29" s="1">
        <f t="shared" si="9"/>
        <v>6</v>
      </c>
      <c r="L29" s="1">
        <f t="shared" si="9"/>
        <v>7</v>
      </c>
      <c r="M29" s="1">
        <f t="shared" si="9"/>
        <v>8</v>
      </c>
      <c r="N29" s="1">
        <f t="shared" si="9"/>
        <v>9</v>
      </c>
      <c r="O29" s="1">
        <f t="shared" si="9"/>
        <v>10</v>
      </c>
      <c r="P29" s="1"/>
      <c r="Q29" s="1"/>
      <c r="R29" s="1"/>
      <c r="S29" s="1"/>
      <c r="T29" s="1"/>
      <c r="U29" s="1"/>
      <c r="V29" s="1"/>
      <c r="W29" s="1"/>
      <c r="X29" s="1"/>
    </row>
    <row r="30" spans="1:24" x14ac:dyDescent="0.2">
      <c r="A30" s="1"/>
      <c r="B30" s="1">
        <v>0</v>
      </c>
      <c r="C30" s="1"/>
      <c r="D30" s="4">
        <f ca="1">Parameters!G4</f>
        <v>0.36488980469225779</v>
      </c>
      <c r="E30" s="1"/>
      <c r="P30" s="1"/>
      <c r="Q30" s="1"/>
      <c r="R30" s="1"/>
      <c r="S30" s="1"/>
      <c r="T30" s="1"/>
      <c r="U30" s="1"/>
      <c r="V30" s="1"/>
      <c r="W30" s="1"/>
      <c r="X30" s="1"/>
    </row>
    <row r="31" spans="1:24" x14ac:dyDescent="0.2">
      <c r="A31" s="1"/>
      <c r="B31" s="1">
        <v>1</v>
      </c>
      <c r="C31" s="5">
        <f ca="1">Parameters!$C$19*OFFSET(Parameters!$H$4,$B31,0)</f>
        <v>208.37477224947443</v>
      </c>
      <c r="D31" s="4">
        <f ca="1">Parameters!G5</f>
        <v>0.29241125366212584</v>
      </c>
      <c r="E31" s="1"/>
      <c r="F31" s="8">
        <f ca="1">N115</f>
        <v>0.89457517784850549</v>
      </c>
      <c r="G31" s="8">
        <f ca="1">N111</f>
        <v>9.2813332235176915</v>
      </c>
      <c r="H31" s="8">
        <f ca="1">N106</f>
        <v>177.24827311130599</v>
      </c>
      <c r="I31" s="8">
        <f ca="1">N100</f>
        <v>128.73066339707756</v>
      </c>
      <c r="J31" s="8">
        <f ca="1">N93</f>
        <v>282.79168970848201</v>
      </c>
      <c r="K31" s="8">
        <f t="shared" ref="K31:K36" ca="1" si="10">N85</f>
        <v>423.49898663893794</v>
      </c>
      <c r="L31" s="8">
        <f t="shared" ref="L31:L37" ca="1" si="11">N76</f>
        <v>746.80691965108463</v>
      </c>
      <c r="M31" s="8">
        <f t="shared" ref="M31:M38" ca="1" si="12">N66</f>
        <v>1098.7342344673493</v>
      </c>
      <c r="N31" s="8">
        <f t="shared" ref="N31:N39" ca="1" si="13">N55</f>
        <v>1822.4972661573311</v>
      </c>
      <c r="O31" s="8">
        <f t="shared" ref="O31:O40" ca="1" si="14">N43</f>
        <v>3213.307266493101</v>
      </c>
      <c r="P31" s="1"/>
      <c r="Q31" s="1"/>
      <c r="R31" s="1"/>
      <c r="S31" s="1"/>
      <c r="T31" s="1"/>
      <c r="U31" s="1"/>
      <c r="V31" s="1"/>
      <c r="W31" s="1"/>
      <c r="X31" s="1"/>
    </row>
    <row r="32" spans="1:24" x14ac:dyDescent="0.2">
      <c r="A32" s="1"/>
      <c r="B32" s="1">
        <f t="shared" ref="B32:B40" si="15">B31+1</f>
        <v>2</v>
      </c>
      <c r="C32" s="5">
        <f ca="1">Parameters!$C$19*OFFSET(Parameters!$H$4,$B32,0)</f>
        <v>157.57406230158833</v>
      </c>
      <c r="D32" s="4">
        <f ca="1">Parameters!G6</f>
        <v>0.11193038711114979</v>
      </c>
      <c r="E32" s="1"/>
      <c r="F32" s="1"/>
      <c r="G32" s="8">
        <f ca="1">N112</f>
        <v>2.2345431991834253E-2</v>
      </c>
      <c r="H32" s="8">
        <f ca="1">N107</f>
        <v>10.520205258682505</v>
      </c>
      <c r="I32" s="8">
        <f ca="1">N101</f>
        <v>168.63212140861017</v>
      </c>
      <c r="J32" s="8">
        <f ca="1">N94</f>
        <v>150.22930433802972</v>
      </c>
      <c r="K32" s="8">
        <f t="shared" ca="1" si="10"/>
        <v>294.06466472971476</v>
      </c>
      <c r="L32" s="8">
        <f t="shared" ca="1" si="11"/>
        <v>419.57899068411785</v>
      </c>
      <c r="M32" s="8">
        <f t="shared" ca="1" si="12"/>
        <v>819.61266997355892</v>
      </c>
      <c r="N32" s="8">
        <f t="shared" ca="1" si="13"/>
        <v>1191.2869659599828</v>
      </c>
      <c r="O32" s="8">
        <f t="shared" ca="1" si="14"/>
        <v>1230.003023964425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x14ac:dyDescent="0.2">
      <c r="A33" s="1"/>
      <c r="B33" s="1">
        <f t="shared" si="15"/>
        <v>3</v>
      </c>
      <c r="C33" s="5">
        <f ca="1">Parameters!$C$19*OFFSET(Parameters!$H$4,$B33,0)</f>
        <v>153.15606958793046</v>
      </c>
      <c r="D33" s="4">
        <f ca="1">Parameters!G7</f>
        <v>8.3879908675084117E-2</v>
      </c>
      <c r="E33" s="1"/>
      <c r="F33" s="1"/>
      <c r="G33" s="1"/>
      <c r="H33" s="8">
        <f ca="1">N108</f>
        <v>-0.36413807965545519</v>
      </c>
      <c r="I33" s="8">
        <f ca="1">N102</f>
        <v>-13.214778290573431</v>
      </c>
      <c r="J33" s="8">
        <f ca="1">N95</f>
        <v>169.18002865020711</v>
      </c>
      <c r="K33" s="8">
        <f t="shared" ca="1" si="10"/>
        <v>156.35861011462029</v>
      </c>
      <c r="L33" s="8">
        <f t="shared" ca="1" si="11"/>
        <v>291.6829962645765</v>
      </c>
      <c r="M33" s="8">
        <f t="shared" ca="1" si="12"/>
        <v>461.08263012646808</v>
      </c>
      <c r="N33" s="8">
        <f t="shared" ca="1" si="13"/>
        <v>894.14994279442749</v>
      </c>
      <c r="O33" s="8">
        <f t="shared" ca="1" si="14"/>
        <v>921.7563164304994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x14ac:dyDescent="0.2">
      <c r="A34" s="1"/>
      <c r="B34" s="1">
        <f t="shared" si="15"/>
        <v>4</v>
      </c>
      <c r="C34" s="5">
        <f ca="1">Parameters!$C$19*OFFSET(Parameters!$H$4,$B34,0)</f>
        <v>185.61679805195428</v>
      </c>
      <c r="D34" s="4">
        <f ca="1">Parameters!G8</f>
        <v>6.2976031015585243E-2</v>
      </c>
      <c r="E34" s="1"/>
      <c r="F34" s="1"/>
      <c r="G34" s="1"/>
      <c r="H34" s="1"/>
      <c r="I34" s="8">
        <f ca="1">N103</f>
        <v>0</v>
      </c>
      <c r="J34" s="8">
        <f ca="1">N96</f>
        <v>9.6937051105799696</v>
      </c>
      <c r="K34" s="8">
        <f t="shared" ca="1" si="10"/>
        <v>176.21918994718459</v>
      </c>
      <c r="L34" s="8">
        <f t="shared" ca="1" si="11"/>
        <v>155.00125008316022</v>
      </c>
      <c r="M34" s="8">
        <f t="shared" ca="1" si="12"/>
        <v>320.46606151715122</v>
      </c>
      <c r="N34" s="8">
        <f t="shared" ca="1" si="13"/>
        <v>501.93206267724725</v>
      </c>
      <c r="O34" s="8">
        <f t="shared" ca="1" si="14"/>
        <v>692.04360483026619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x14ac:dyDescent="0.2">
      <c r="A35" s="1"/>
      <c r="B35" s="1">
        <f t="shared" si="15"/>
        <v>5</v>
      </c>
      <c r="C35" s="5">
        <f ca="1">Parameters!$C$19*OFFSET(Parameters!$H$4,$B35,0)</f>
        <v>163.3715471149944</v>
      </c>
      <c r="D35" s="4">
        <f ca="1">Parameters!G9</f>
        <v>3.3201892442307576E-2</v>
      </c>
      <c r="E35" s="1"/>
      <c r="F35" s="1"/>
      <c r="G35" s="1"/>
      <c r="H35" s="1"/>
      <c r="I35" s="1"/>
      <c r="J35" s="8">
        <f ca="1">N97</f>
        <v>-0.64323212924453599</v>
      </c>
      <c r="K35" s="8">
        <f t="shared" ca="1" si="10"/>
        <v>9.9085084627036597</v>
      </c>
      <c r="L35" s="8">
        <f t="shared" ca="1" si="11"/>
        <v>174.80727386763098</v>
      </c>
      <c r="M35" s="8">
        <f t="shared" ca="1" si="12"/>
        <v>170.08607257921656</v>
      </c>
      <c r="N35" s="8">
        <f t="shared" ca="1" si="13"/>
        <v>348.61555114798944</v>
      </c>
      <c r="O35" s="8">
        <f t="shared" ca="1" si="14"/>
        <v>364.85559604851795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x14ac:dyDescent="0.2">
      <c r="A36" s="1"/>
      <c r="B36" s="1">
        <f t="shared" si="15"/>
        <v>6</v>
      </c>
      <c r="C36" s="5">
        <f ca="1">Parameters!$C$19*OFFSET(Parameters!$H$4,$B36,0)</f>
        <v>162.33614181837856</v>
      </c>
      <c r="D36" s="4">
        <f ca="1">Parameters!G10</f>
        <v>2.4485975889095339E-2</v>
      </c>
      <c r="E36" s="1"/>
      <c r="F36" s="1"/>
      <c r="G36" s="1"/>
      <c r="H36" s="1"/>
      <c r="I36" s="1"/>
      <c r="J36" s="1"/>
      <c r="K36" s="8">
        <f t="shared" ca="1" si="10"/>
        <v>-0.77863586385693162</v>
      </c>
      <c r="L36" s="8">
        <f t="shared" ca="1" si="11"/>
        <v>9.7183496427677554</v>
      </c>
      <c r="M36" s="8">
        <f t="shared" ca="1" si="12"/>
        <v>192.25244791715662</v>
      </c>
      <c r="N36" s="8">
        <f t="shared" ca="1" si="13"/>
        <v>185.03781104962283</v>
      </c>
      <c r="O36" s="8">
        <f t="shared" ca="1" si="14"/>
        <v>269.07638904526868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x14ac:dyDescent="0.2">
      <c r="A37" s="1"/>
      <c r="B37" s="1">
        <f t="shared" si="15"/>
        <v>7</v>
      </c>
      <c r="C37" s="5">
        <f ca="1">Parameters!$C$19*OFFSET(Parameters!$H$4,$B37,0)</f>
        <v>137.63635422593893</v>
      </c>
      <c r="D37" s="4">
        <f ca="1">Parameters!G11</f>
        <v>1.2068122564645874E-2</v>
      </c>
      <c r="E37" s="1"/>
      <c r="F37" s="1"/>
      <c r="G37" s="1"/>
      <c r="H37" s="1"/>
      <c r="I37" s="1"/>
      <c r="J37" s="1"/>
      <c r="K37" s="1"/>
      <c r="L37" s="8">
        <f t="shared" ca="1" si="11"/>
        <v>-0.8648798482138873</v>
      </c>
      <c r="M37" s="8">
        <f t="shared" ca="1" si="12"/>
        <v>10.429120026999371</v>
      </c>
      <c r="N37" s="8">
        <f t="shared" ca="1" si="13"/>
        <v>209.82784249663348</v>
      </c>
      <c r="O37" s="8">
        <f t="shared" ca="1" si="14"/>
        <v>132.61659886289351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x14ac:dyDescent="0.2">
      <c r="A38" s="1"/>
      <c r="B38" s="1">
        <f t="shared" si="15"/>
        <v>8</v>
      </c>
      <c r="C38" s="5">
        <f ca="1">Parameters!$C$19*OFFSET(Parameters!$H$4,$B38,0)</f>
        <v>153.58081221476493</v>
      </c>
      <c r="D38" s="4">
        <f ca="1">Parameters!G12</f>
        <v>1.5808767358077264E-2</v>
      </c>
      <c r="E38" s="1"/>
      <c r="F38" s="1"/>
      <c r="G38" s="1"/>
      <c r="H38" s="1"/>
      <c r="I38" s="1"/>
      <c r="J38" s="1"/>
      <c r="K38" s="1"/>
      <c r="L38" s="1"/>
      <c r="M38" s="8">
        <f t="shared" ca="1" si="12"/>
        <v>-1.0911763949596569</v>
      </c>
      <c r="N38" s="8">
        <f t="shared" ca="1" si="13"/>
        <v>10.826658207756388</v>
      </c>
      <c r="O38" s="8">
        <f t="shared" ca="1" si="14"/>
        <v>173.72254449791106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x14ac:dyDescent="0.2">
      <c r="A39" s="1"/>
      <c r="B39" s="1">
        <f t="shared" si="15"/>
        <v>9</v>
      </c>
      <c r="C39" s="5">
        <f ca="1">Parameters!$C$19*OFFSET(Parameters!$H$4,$B39,0)</f>
        <v>145.66263419655473</v>
      </c>
      <c r="D39" s="4">
        <f ca="1">Parameters!G13</f>
        <v>-1.2388467507802974E-3</v>
      </c>
      <c r="E39" s="1"/>
      <c r="F39" s="1"/>
      <c r="G39" s="1"/>
      <c r="H39" s="1"/>
      <c r="I39" s="1"/>
      <c r="J39" s="1"/>
      <c r="K39" s="1"/>
      <c r="L39" s="1"/>
      <c r="M39" s="1"/>
      <c r="N39" s="8">
        <f t="shared" ca="1" si="13"/>
        <v>-2.0163564481727785</v>
      </c>
      <c r="O39" s="8">
        <f t="shared" ca="1" si="14"/>
        <v>-13.613686944324687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x14ac:dyDescent="0.2">
      <c r="A40" s="1"/>
      <c r="B40" s="1">
        <f t="shared" si="15"/>
        <v>10</v>
      </c>
      <c r="C40" s="5">
        <f ca="1">Parameters!$C$19*OFFSET(Parameters!$H$4,$B40,0)</f>
        <v>170.81860202297082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8">
        <f t="shared" ca="1" si="14"/>
        <v>0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x14ac:dyDescent="0.2">
      <c r="A41" s="1"/>
      <c r="B41" s="1"/>
      <c r="C41" s="1"/>
      <c r="D41" s="9"/>
      <c r="E41" s="9"/>
      <c r="F41" s="9"/>
      <c r="G41" s="9"/>
      <c r="H41" s="9"/>
      <c r="I41" s="9"/>
      <c r="J41" s="9"/>
      <c r="K41" s="9"/>
      <c r="L41" s="9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x14ac:dyDescent="0.2">
      <c r="A42" s="1">
        <v>10</v>
      </c>
      <c r="C42" s="1">
        <v>0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x14ac:dyDescent="0.2">
      <c r="A43" s="1"/>
      <c r="B43" s="1">
        <v>1</v>
      </c>
      <c r="C43" s="7">
        <f t="shared" ref="C43:C52" ca="1" si="16">OFFSET($D$30,$B43,0)*OFFSET($C$3,$A$42,$C$42)</f>
        <v>3213.307266493101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8">
        <f t="shared" ref="N43:N52" ca="1" si="17">SUM(C43:L43)</f>
        <v>3213.307266493101</v>
      </c>
      <c r="O43" s="1"/>
      <c r="P43" s="9"/>
      <c r="Q43" s="9"/>
      <c r="R43" s="9"/>
      <c r="S43" s="9"/>
      <c r="T43" s="9"/>
      <c r="U43" s="9"/>
      <c r="V43" s="9"/>
      <c r="W43" s="9"/>
      <c r="X43" s="9"/>
    </row>
    <row r="44" spans="1:24" x14ac:dyDescent="0.2">
      <c r="A44" s="1"/>
      <c r="B44" s="1">
        <f t="shared" ref="B44:B52" si="18">B43+1</f>
        <v>2</v>
      </c>
      <c r="C44" s="7">
        <f t="shared" ca="1" si="16"/>
        <v>1230.003023964425</v>
      </c>
      <c r="D44" s="1"/>
      <c r="E44" s="9"/>
      <c r="F44" s="9"/>
      <c r="G44" s="9"/>
      <c r="H44" s="9"/>
      <c r="I44" s="9"/>
      <c r="J44" s="9"/>
      <c r="K44" s="9"/>
      <c r="L44" s="9"/>
      <c r="M44" s="9"/>
      <c r="N44" s="8">
        <f t="shared" ca="1" si="17"/>
        <v>1230.003023964425</v>
      </c>
      <c r="O44" s="1"/>
      <c r="P44" s="1"/>
      <c r="Q44" s="9"/>
      <c r="R44" s="9"/>
      <c r="S44" s="9"/>
      <c r="T44" s="9"/>
      <c r="U44" s="9"/>
      <c r="V44" s="9"/>
      <c r="W44" s="9"/>
      <c r="X44" s="9"/>
    </row>
    <row r="45" spans="1:24" x14ac:dyDescent="0.2">
      <c r="A45" s="1"/>
      <c r="B45" s="1">
        <f t="shared" si="18"/>
        <v>3</v>
      </c>
      <c r="C45" s="7">
        <f t="shared" ca="1" si="16"/>
        <v>921.7563164304994</v>
      </c>
      <c r="D45" s="1"/>
      <c r="E45" s="9"/>
      <c r="F45" s="9"/>
      <c r="G45" s="9"/>
      <c r="H45" s="9"/>
      <c r="I45" s="9"/>
      <c r="J45" s="9"/>
      <c r="K45" s="9"/>
      <c r="L45" s="9"/>
      <c r="M45" s="1"/>
      <c r="N45" s="8">
        <f t="shared" ca="1" si="17"/>
        <v>921.7563164304994</v>
      </c>
      <c r="O45" s="1"/>
      <c r="P45" s="1"/>
      <c r="Q45" s="1"/>
      <c r="R45" s="9"/>
      <c r="S45" s="9"/>
      <c r="T45" s="9"/>
      <c r="U45" s="9"/>
      <c r="V45" s="9"/>
      <c r="W45" s="9"/>
      <c r="X45" s="9"/>
    </row>
    <row r="46" spans="1:24" x14ac:dyDescent="0.2">
      <c r="A46" s="1"/>
      <c r="B46" s="1">
        <f t="shared" si="18"/>
        <v>4</v>
      </c>
      <c r="C46" s="7">
        <f t="shared" ca="1" si="16"/>
        <v>692.04360483026619</v>
      </c>
      <c r="D46" s="1"/>
      <c r="E46" s="9"/>
      <c r="F46" s="9"/>
      <c r="G46" s="9"/>
      <c r="H46" s="9"/>
      <c r="I46" s="9"/>
      <c r="J46" s="9"/>
      <c r="K46" s="9"/>
      <c r="L46" s="1"/>
      <c r="M46" s="1"/>
      <c r="N46" s="8">
        <f t="shared" ca="1" si="17"/>
        <v>692.04360483026619</v>
      </c>
      <c r="O46" s="1"/>
      <c r="P46" s="1"/>
      <c r="Q46" s="1"/>
      <c r="R46" s="1"/>
      <c r="S46" s="9"/>
      <c r="T46" s="9"/>
      <c r="U46" s="9"/>
      <c r="V46" s="9"/>
      <c r="W46" s="9"/>
      <c r="X46" s="9"/>
    </row>
    <row r="47" spans="1:24" x14ac:dyDescent="0.2">
      <c r="A47" s="1"/>
      <c r="B47" s="1">
        <f t="shared" si="18"/>
        <v>5</v>
      </c>
      <c r="C47" s="7">
        <f t="shared" ca="1" si="16"/>
        <v>364.85559604851795</v>
      </c>
      <c r="D47" s="1"/>
      <c r="E47" s="9"/>
      <c r="F47" s="9"/>
      <c r="G47" s="9"/>
      <c r="H47" s="9"/>
      <c r="I47" s="9"/>
      <c r="J47" s="9"/>
      <c r="K47" s="1"/>
      <c r="L47" s="1"/>
      <c r="M47" s="1"/>
      <c r="N47" s="8">
        <f t="shared" ca="1" si="17"/>
        <v>364.85559604851795</v>
      </c>
      <c r="O47" s="1"/>
      <c r="P47" s="1"/>
      <c r="Q47" s="1"/>
      <c r="R47" s="1"/>
      <c r="S47" s="1"/>
      <c r="T47" s="9"/>
      <c r="U47" s="9"/>
      <c r="V47" s="9"/>
      <c r="W47" s="9"/>
      <c r="X47" s="9"/>
    </row>
    <row r="48" spans="1:24" x14ac:dyDescent="0.2">
      <c r="A48" s="1"/>
      <c r="B48" s="1">
        <f t="shared" si="18"/>
        <v>6</v>
      </c>
      <c r="C48" s="7">
        <f t="shared" ca="1" si="16"/>
        <v>269.07638904526868</v>
      </c>
      <c r="D48" s="1"/>
      <c r="E48" s="9"/>
      <c r="F48" s="9"/>
      <c r="G48" s="9"/>
      <c r="H48" s="9"/>
      <c r="I48" s="9"/>
      <c r="J48" s="1"/>
      <c r="K48" s="1"/>
      <c r="L48" s="1"/>
      <c r="M48" s="1"/>
      <c r="N48" s="8">
        <f t="shared" ca="1" si="17"/>
        <v>269.07638904526868</v>
      </c>
      <c r="O48" s="1"/>
      <c r="P48" s="1"/>
      <c r="Q48" s="1"/>
      <c r="R48" s="1"/>
      <c r="S48" s="1"/>
      <c r="T48" s="1"/>
      <c r="U48" s="9"/>
      <c r="V48" s="9"/>
      <c r="W48" s="9"/>
      <c r="X48" s="9"/>
    </row>
    <row r="49" spans="1:24" x14ac:dyDescent="0.2">
      <c r="A49" s="1"/>
      <c r="B49" s="1">
        <f t="shared" si="18"/>
        <v>7</v>
      </c>
      <c r="C49" s="7">
        <f t="shared" ca="1" si="16"/>
        <v>132.61659886289351</v>
      </c>
      <c r="D49" s="1"/>
      <c r="E49" s="9"/>
      <c r="F49" s="9"/>
      <c r="G49" s="9"/>
      <c r="H49" s="9"/>
      <c r="I49" s="1"/>
      <c r="J49" s="1"/>
      <c r="K49" s="1"/>
      <c r="L49" s="1"/>
      <c r="M49" s="1"/>
      <c r="N49" s="8">
        <f t="shared" ca="1" si="17"/>
        <v>132.61659886289351</v>
      </c>
      <c r="O49" s="1"/>
      <c r="P49" s="1"/>
      <c r="Q49" s="1"/>
      <c r="R49" s="1"/>
      <c r="S49" s="1"/>
      <c r="T49" s="1"/>
      <c r="U49" s="1"/>
      <c r="V49" s="9"/>
      <c r="W49" s="9"/>
      <c r="X49" s="9"/>
    </row>
    <row r="50" spans="1:24" x14ac:dyDescent="0.2">
      <c r="A50" s="1"/>
      <c r="B50" s="1">
        <f t="shared" si="18"/>
        <v>8</v>
      </c>
      <c r="C50" s="7">
        <f t="shared" ca="1" si="16"/>
        <v>173.72254449791106</v>
      </c>
      <c r="D50" s="1"/>
      <c r="E50" s="9"/>
      <c r="F50" s="9"/>
      <c r="G50" s="9"/>
      <c r="H50" s="1"/>
      <c r="I50" s="1"/>
      <c r="J50" s="1"/>
      <c r="K50" s="1"/>
      <c r="L50" s="1"/>
      <c r="M50" s="1"/>
      <c r="N50" s="8">
        <f t="shared" ca="1" si="17"/>
        <v>173.72254449791106</v>
      </c>
      <c r="O50" s="1"/>
      <c r="P50" s="1"/>
      <c r="Q50" s="1"/>
      <c r="R50" s="1"/>
      <c r="S50" s="1"/>
      <c r="T50" s="1"/>
      <c r="U50" s="1"/>
      <c r="V50" s="1"/>
      <c r="W50" s="9"/>
      <c r="X50" s="9"/>
    </row>
    <row r="51" spans="1:24" x14ac:dyDescent="0.2">
      <c r="A51" s="1"/>
      <c r="B51" s="1">
        <f t="shared" si="18"/>
        <v>9</v>
      </c>
      <c r="C51" s="7">
        <f t="shared" ca="1" si="16"/>
        <v>-13.613686944324687</v>
      </c>
      <c r="D51" s="1"/>
      <c r="E51" s="9"/>
      <c r="F51" s="9"/>
      <c r="G51" s="1"/>
      <c r="H51" s="1"/>
      <c r="I51" s="1"/>
      <c r="J51" s="1"/>
      <c r="K51" s="1"/>
      <c r="L51" s="1"/>
      <c r="M51" s="1"/>
      <c r="N51" s="8">
        <f t="shared" ca="1" si="17"/>
        <v>-13.613686944324687</v>
      </c>
      <c r="O51" s="1"/>
      <c r="P51" s="1"/>
      <c r="Q51" s="1"/>
      <c r="R51" s="1"/>
      <c r="S51" s="1"/>
      <c r="T51" s="1"/>
      <c r="U51" s="1"/>
      <c r="V51" s="1"/>
      <c r="W51" s="1"/>
      <c r="X51" s="9"/>
    </row>
    <row r="52" spans="1:24" x14ac:dyDescent="0.2">
      <c r="A52" s="1"/>
      <c r="B52" s="1">
        <f t="shared" si="18"/>
        <v>10</v>
      </c>
      <c r="C52" s="7">
        <f t="shared" ca="1" si="16"/>
        <v>0</v>
      </c>
      <c r="D52" s="1"/>
      <c r="E52" s="9"/>
      <c r="F52" s="1"/>
      <c r="G52" s="1"/>
      <c r="H52" s="1"/>
      <c r="I52" s="1"/>
      <c r="J52" s="1"/>
      <c r="K52" s="1"/>
      <c r="L52" s="1"/>
      <c r="M52" s="1"/>
      <c r="N52" s="8">
        <f t="shared" ca="1" si="17"/>
        <v>0</v>
      </c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x14ac:dyDescent="0.2">
      <c r="A54" s="1">
        <v>9</v>
      </c>
      <c r="C54" s="1">
        <v>0</v>
      </c>
      <c r="D54" s="1">
        <f>C54+1</f>
        <v>1</v>
      </c>
      <c r="E54" s="9"/>
      <c r="F54" s="9"/>
      <c r="G54" s="9"/>
      <c r="H54" s="9"/>
      <c r="I54" s="9"/>
      <c r="J54" s="9"/>
      <c r="K54" s="9"/>
      <c r="L54" s="9"/>
      <c r="M54" s="9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x14ac:dyDescent="0.2">
      <c r="A55" s="1"/>
      <c r="B55" s="1">
        <v>1</v>
      </c>
      <c r="C55" s="7">
        <f t="shared" ref="C55:C63" ca="1" si="19">OFFSET($D$30,($B55+1),0)*OFFSET($C$3,$A$54,C$54)</f>
        <v>1346.5664728864556</v>
      </c>
      <c r="D55" s="7">
        <f t="shared" ref="D55:D63" ca="1" si="20">OFFSET($D$30,$B55,0)*OFFSET($C$3,$A$54,D$54)</f>
        <v>475.93079327087543</v>
      </c>
      <c r="E55" s="1"/>
      <c r="F55" s="1"/>
      <c r="G55" s="1"/>
      <c r="H55" s="1"/>
      <c r="I55" s="1"/>
      <c r="J55" s="1"/>
      <c r="K55" s="1"/>
      <c r="L55" s="1"/>
      <c r="M55" s="1"/>
      <c r="N55" s="8">
        <f t="shared" ref="N55:N63" ca="1" si="21">SUM(C55:L55)</f>
        <v>1822.4972661573311</v>
      </c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x14ac:dyDescent="0.2">
      <c r="A56" s="1"/>
      <c r="B56" s="1">
        <f t="shared" ref="B56:B63" si="22">B55+1</f>
        <v>2</v>
      </c>
      <c r="C56" s="7">
        <f t="shared" ca="1" si="19"/>
        <v>1009.1082116823544</v>
      </c>
      <c r="D56" s="7">
        <f t="shared" ca="1" si="20"/>
        <v>182.1787542776284</v>
      </c>
      <c r="E56" s="1"/>
      <c r="F56" s="1"/>
      <c r="G56" s="1"/>
      <c r="H56" s="1"/>
      <c r="I56" s="1"/>
      <c r="J56" s="1"/>
      <c r="K56" s="1"/>
      <c r="L56" s="1"/>
      <c r="M56" s="1"/>
      <c r="N56" s="8">
        <f t="shared" ca="1" si="21"/>
        <v>1191.2869659599828</v>
      </c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x14ac:dyDescent="0.2">
      <c r="A57" s="1"/>
      <c r="B57" s="1">
        <f t="shared" si="22"/>
        <v>3</v>
      </c>
      <c r="C57" s="7">
        <f t="shared" ca="1" si="19"/>
        <v>757.62636179248295</v>
      </c>
      <c r="D57" s="7">
        <f t="shared" ca="1" si="20"/>
        <v>136.52358100194448</v>
      </c>
      <c r="E57" s="1"/>
      <c r="F57" s="1"/>
      <c r="G57" s="1"/>
      <c r="H57" s="1"/>
      <c r="I57" s="1"/>
      <c r="J57" s="1"/>
      <c r="K57" s="1"/>
      <c r="L57" s="1"/>
      <c r="M57" s="1"/>
      <c r="N57" s="8">
        <f t="shared" ca="1" si="21"/>
        <v>894.14994279442749</v>
      </c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x14ac:dyDescent="0.2">
      <c r="A58" s="1"/>
      <c r="B58" s="1">
        <f t="shared" si="22"/>
        <v>4</v>
      </c>
      <c r="C58" s="7">
        <f t="shared" ca="1" si="19"/>
        <v>399.43179285886697</v>
      </c>
      <c r="D58" s="7">
        <f t="shared" ca="1" si="20"/>
        <v>102.50026981838029</v>
      </c>
      <c r="E58" s="9"/>
      <c r="F58" s="9"/>
      <c r="G58" s="9"/>
      <c r="H58" s="9"/>
      <c r="I58" s="9"/>
      <c r="J58" s="9"/>
      <c r="K58" s="9"/>
      <c r="L58" s="9"/>
      <c r="M58" s="9"/>
      <c r="N58" s="8">
        <f t="shared" ca="1" si="21"/>
        <v>501.93206267724725</v>
      </c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x14ac:dyDescent="0.2">
      <c r="A59" s="1"/>
      <c r="B59" s="1">
        <f t="shared" si="22"/>
        <v>5</v>
      </c>
      <c r="C59" s="7">
        <f t="shared" ca="1" si="19"/>
        <v>294.57589702981954</v>
      </c>
      <c r="D59" s="7">
        <f t="shared" ca="1" si="20"/>
        <v>54.039654118169921</v>
      </c>
      <c r="E59" s="9"/>
      <c r="F59" s="9"/>
      <c r="G59" s="9"/>
      <c r="H59" s="9"/>
      <c r="I59" s="9"/>
      <c r="J59" s="9"/>
      <c r="K59" s="9"/>
      <c r="L59" s="9"/>
      <c r="M59" s="1"/>
      <c r="N59" s="8">
        <f t="shared" ca="1" si="21"/>
        <v>348.61555114798944</v>
      </c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x14ac:dyDescent="0.2">
      <c r="A60" s="1"/>
      <c r="B60" s="1">
        <f t="shared" si="22"/>
        <v>6</v>
      </c>
      <c r="C60" s="7">
        <f t="shared" ca="1" si="19"/>
        <v>145.18424938617824</v>
      </c>
      <c r="D60" s="7">
        <f t="shared" ca="1" si="20"/>
        <v>39.853561663444601</v>
      </c>
      <c r="E60" s="9"/>
      <c r="F60" s="9"/>
      <c r="G60" s="9"/>
      <c r="H60" s="9"/>
      <c r="I60" s="9"/>
      <c r="J60" s="9"/>
      <c r="K60" s="9"/>
      <c r="L60" s="1"/>
      <c r="M60" s="1"/>
      <c r="N60" s="8">
        <f t="shared" ca="1" si="21"/>
        <v>185.03781104962283</v>
      </c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x14ac:dyDescent="0.2">
      <c r="A61" s="1"/>
      <c r="B61" s="1">
        <f t="shared" si="22"/>
        <v>7</v>
      </c>
      <c r="C61" s="7">
        <f t="shared" ca="1" si="19"/>
        <v>190.18567389487836</v>
      </c>
      <c r="D61" s="7">
        <f t="shared" ca="1" si="20"/>
        <v>19.642168601755127</v>
      </c>
      <c r="E61" s="9"/>
      <c r="F61" s="9"/>
      <c r="G61" s="9"/>
      <c r="H61" s="9"/>
      <c r="I61" s="9"/>
      <c r="J61" s="9"/>
      <c r="K61" s="1"/>
      <c r="L61" s="1"/>
      <c r="M61" s="1"/>
      <c r="N61" s="8">
        <f t="shared" ca="1" si="21"/>
        <v>209.82784249663348</v>
      </c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x14ac:dyDescent="0.2">
      <c r="A62" s="1"/>
      <c r="B62" s="1">
        <f t="shared" si="22"/>
        <v>8</v>
      </c>
      <c r="C62" s="7">
        <f t="shared" ca="1" si="19"/>
        <v>-14.903812473984523</v>
      </c>
      <c r="D62" s="7">
        <f t="shared" ca="1" si="20"/>
        <v>25.730470681740911</v>
      </c>
      <c r="E62" s="9"/>
      <c r="F62" s="9"/>
      <c r="G62" s="9"/>
      <c r="H62" s="9"/>
      <c r="I62" s="9"/>
      <c r="J62" s="1"/>
      <c r="K62" s="1"/>
      <c r="L62" s="1"/>
      <c r="M62" s="1"/>
      <c r="N62" s="8">
        <f t="shared" ca="1" si="21"/>
        <v>10.826658207756388</v>
      </c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x14ac:dyDescent="0.2">
      <c r="A63" s="1"/>
      <c r="B63" s="1">
        <f t="shared" si="22"/>
        <v>9</v>
      </c>
      <c r="C63" s="7">
        <f t="shared" ca="1" si="19"/>
        <v>0</v>
      </c>
      <c r="D63" s="7">
        <f t="shared" ca="1" si="20"/>
        <v>-2.0163564481727785</v>
      </c>
      <c r="E63" s="9"/>
      <c r="F63" s="9"/>
      <c r="G63" s="9"/>
      <c r="H63" s="9"/>
      <c r="I63" s="1"/>
      <c r="J63" s="1"/>
      <c r="K63" s="1"/>
      <c r="L63" s="1"/>
      <c r="M63" s="1"/>
      <c r="N63" s="8">
        <f t="shared" ca="1" si="21"/>
        <v>-2.0163564481727785</v>
      </c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x14ac:dyDescent="0.2">
      <c r="A64" s="1"/>
      <c r="B64" s="1"/>
      <c r="C64" s="4"/>
      <c r="D64" s="1"/>
      <c r="E64" s="9"/>
      <c r="F64" s="9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x14ac:dyDescent="0.2">
      <c r="A65" s="1">
        <v>8</v>
      </c>
      <c r="C65" s="1">
        <v>0</v>
      </c>
      <c r="D65" s="1">
        <f>C65+1</f>
        <v>1</v>
      </c>
      <c r="E65" s="1">
        <f>D65+1</f>
        <v>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x14ac:dyDescent="0.2">
      <c r="A66" s="1"/>
      <c r="B66" s="1">
        <v>1</v>
      </c>
      <c r="C66" s="7">
        <f t="shared" ref="C66:C73" ca="1" si="23">OFFSET($D$30,($B66+2),0)*OFFSET($C$3,$A$65,C$65)</f>
        <v>919.03335891374456</v>
      </c>
      <c r="D66" s="7">
        <f t="shared" ref="D66:D73" ca="1" si="24">OFFSET($D$30,($B66+1),0)*OFFSET($C$3,$A$65,D$65)</f>
        <v>165.91714399723207</v>
      </c>
      <c r="E66" s="7">
        <f t="shared" ref="E66:E73" ca="1" si="25">OFFSET($D$30,$B66,0)*OFFSET($C$3,$A$65,E$65)</f>
        <v>13.783731556372688</v>
      </c>
      <c r="F66" s="1"/>
      <c r="G66" s="1"/>
      <c r="H66" s="1"/>
      <c r="I66" s="1"/>
      <c r="J66" s="1"/>
      <c r="K66" s="1"/>
      <c r="L66" s="1"/>
      <c r="M66" s="1"/>
      <c r="N66" s="8">
        <f t="shared" ref="N66:N73" ca="1" si="26">SUM(C66:L66)</f>
        <v>1098.7342344673493</v>
      </c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x14ac:dyDescent="0.2">
      <c r="A67" s="1"/>
      <c r="B67" s="1">
        <f t="shared" ref="B67:B73" si="27">B66+1</f>
        <v>2</v>
      </c>
      <c r="C67" s="7">
        <f t="shared" ca="1" si="23"/>
        <v>689.99924093266691</v>
      </c>
      <c r="D67" s="7">
        <f t="shared" ca="1" si="24"/>
        <v>124.3372353594967</v>
      </c>
      <c r="E67" s="7">
        <f t="shared" ca="1" si="25"/>
        <v>5.2761936813952293</v>
      </c>
      <c r="F67" s="9"/>
      <c r="G67" s="9"/>
      <c r="H67" s="9"/>
      <c r="I67" s="9"/>
      <c r="J67" s="9"/>
      <c r="K67" s="9"/>
      <c r="L67" s="9"/>
      <c r="M67" s="9"/>
      <c r="N67" s="8">
        <f t="shared" ca="1" si="26"/>
        <v>819.61266997355892</v>
      </c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x14ac:dyDescent="0.2">
      <c r="A68" s="1"/>
      <c r="B68" s="1">
        <f t="shared" si="27"/>
        <v>3</v>
      </c>
      <c r="C68" s="7">
        <f t="shared" ca="1" si="23"/>
        <v>363.77777724751678</v>
      </c>
      <c r="D68" s="7">
        <f t="shared" ca="1" si="24"/>
        <v>93.350907435092466</v>
      </c>
      <c r="E68" s="7">
        <f t="shared" ca="1" si="25"/>
        <v>3.9539454438588471</v>
      </c>
      <c r="F68" s="1"/>
      <c r="G68" s="1"/>
      <c r="H68" s="1"/>
      <c r="I68" s="1"/>
      <c r="J68" s="1"/>
      <c r="K68" s="1"/>
      <c r="L68" s="1"/>
      <c r="M68" s="1"/>
      <c r="N68" s="8">
        <f t="shared" ca="1" si="26"/>
        <v>461.08263012646808</v>
      </c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x14ac:dyDescent="0.2">
      <c r="A69" s="1"/>
      <c r="B69" s="1">
        <f t="shared" si="27"/>
        <v>4</v>
      </c>
      <c r="C69" s="7">
        <f t="shared" ca="1" si="23"/>
        <v>268.28151130689923</v>
      </c>
      <c r="D69" s="7">
        <f t="shared" ca="1" si="24"/>
        <v>49.215975317414141</v>
      </c>
      <c r="E69" s="7">
        <f t="shared" ca="1" si="25"/>
        <v>2.9685748928378528</v>
      </c>
      <c r="F69" s="1"/>
      <c r="G69" s="1"/>
      <c r="H69" s="1"/>
      <c r="I69" s="1"/>
      <c r="J69" s="1"/>
      <c r="K69" s="1"/>
      <c r="L69" s="1"/>
      <c r="M69" s="1"/>
      <c r="N69" s="8">
        <f t="shared" ca="1" si="26"/>
        <v>320.46606151715122</v>
      </c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x14ac:dyDescent="0.2">
      <c r="A70" s="1"/>
      <c r="B70" s="1">
        <f t="shared" si="27"/>
        <v>5</v>
      </c>
      <c r="C70" s="7">
        <f t="shared" ca="1" si="23"/>
        <v>132.2248365735733</v>
      </c>
      <c r="D70" s="7">
        <f t="shared" ca="1" si="24"/>
        <v>36.296159535921859</v>
      </c>
      <c r="E70" s="7">
        <f t="shared" ca="1" si="25"/>
        <v>1.5650764697213935</v>
      </c>
      <c r="F70" s="1"/>
      <c r="G70" s="1"/>
      <c r="H70" s="1"/>
      <c r="I70" s="1"/>
      <c r="J70" s="1"/>
      <c r="K70" s="1"/>
      <c r="L70" s="1"/>
      <c r="M70" s="1"/>
      <c r="N70" s="8">
        <f t="shared" ca="1" si="26"/>
        <v>170.08607257921656</v>
      </c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x14ac:dyDescent="0.2">
      <c r="A71" s="1"/>
      <c r="B71" s="1">
        <f t="shared" si="27"/>
        <v>6</v>
      </c>
      <c r="C71" s="7">
        <f t="shared" ca="1" si="23"/>
        <v>173.20935126024256</v>
      </c>
      <c r="D71" s="7">
        <f t="shared" ca="1" si="24"/>
        <v>17.888872548490795</v>
      </c>
      <c r="E71" s="7">
        <f t="shared" ca="1" si="25"/>
        <v>1.1542241084232918</v>
      </c>
      <c r="F71" s="9"/>
      <c r="G71" s="9"/>
      <c r="H71" s="9"/>
      <c r="I71" s="9"/>
      <c r="J71" s="9"/>
      <c r="K71" s="9"/>
      <c r="L71" s="9"/>
      <c r="M71" s="1"/>
      <c r="N71" s="8">
        <f t="shared" ca="1" si="26"/>
        <v>192.25244791715662</v>
      </c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x14ac:dyDescent="0.2">
      <c r="A72" s="1"/>
      <c r="B72" s="1">
        <f t="shared" si="27"/>
        <v>7</v>
      </c>
      <c r="C72" s="7">
        <f t="shared" ca="1" si="23"/>
        <v>-13.573470793336597</v>
      </c>
      <c r="D72" s="7">
        <f t="shared" ca="1" si="24"/>
        <v>23.433721600231706</v>
      </c>
      <c r="E72" s="7">
        <f t="shared" ca="1" si="25"/>
        <v>0.56886922010426055</v>
      </c>
      <c r="F72" s="9"/>
      <c r="G72" s="9"/>
      <c r="H72" s="9"/>
      <c r="I72" s="9"/>
      <c r="J72" s="9"/>
      <c r="K72" s="9"/>
      <c r="L72" s="9"/>
      <c r="M72" s="1"/>
      <c r="N72" s="8">
        <f t="shared" ca="1" si="26"/>
        <v>10.429120026999371</v>
      </c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x14ac:dyDescent="0.2">
      <c r="A73" s="1"/>
      <c r="B73" s="1">
        <f t="shared" si="27"/>
        <v>8</v>
      </c>
      <c r="C73" s="7">
        <f t="shared" ca="1" si="23"/>
        <v>0</v>
      </c>
      <c r="D73" s="7">
        <f t="shared" ca="1" si="24"/>
        <v>-1.8363727674380794</v>
      </c>
      <c r="E73" s="7">
        <f t="shared" ca="1" si="25"/>
        <v>0.74519637247842263</v>
      </c>
      <c r="F73" s="9"/>
      <c r="G73" s="9"/>
      <c r="H73" s="9"/>
      <c r="I73" s="9"/>
      <c r="J73" s="9"/>
      <c r="K73" s="9"/>
      <c r="L73" s="1"/>
      <c r="M73" s="1"/>
      <c r="N73" s="8">
        <f t="shared" ca="1" si="26"/>
        <v>-1.0911763949596569</v>
      </c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x14ac:dyDescent="0.2">
      <c r="A74" s="1"/>
      <c r="B74" s="1"/>
      <c r="C74" s="7"/>
      <c r="D74" s="7"/>
      <c r="E74" s="7"/>
      <c r="F74" s="9"/>
      <c r="G74" s="9"/>
      <c r="H74" s="9"/>
      <c r="I74" s="9"/>
      <c r="J74" s="9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x14ac:dyDescent="0.2">
      <c r="A75" s="1">
        <v>7</v>
      </c>
      <c r="C75" s="1">
        <v>0</v>
      </c>
      <c r="D75" s="1">
        <f>C75+1</f>
        <v>1</v>
      </c>
      <c r="E75" s="1">
        <f>D75+1</f>
        <v>2</v>
      </c>
      <c r="F75" s="1">
        <f>E75+1</f>
        <v>3</v>
      </c>
      <c r="G75" s="9"/>
      <c r="H75" s="9"/>
      <c r="I75" s="9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x14ac:dyDescent="0.2">
      <c r="A76" s="1"/>
      <c r="B76" s="1">
        <v>1</v>
      </c>
      <c r="C76" s="7">
        <f t="shared" ref="C76:C82" ca="1" si="28">OFFSET($D$30,($B76+3),0)*OFFSET($C$3,$A$75,C$75)</f>
        <v>626.15055902010511</v>
      </c>
      <c r="D76" s="7">
        <f t="shared" ref="D76:D82" ca="1" si="29">OFFSET($D$30,($B76+2),0)*OFFSET($C$3,$A$75,D$75)</f>
        <v>112.83176097719873</v>
      </c>
      <c r="E76" s="7">
        <f t="shared" ref="E76:E82" ca="1" si="30">OFFSET($D$30,($B76+1),0)*OFFSET($C$3,$A$75,E$75)</f>
        <v>4.7879641412915079</v>
      </c>
      <c r="F76" s="7">
        <f t="shared" ref="F76:F82" ca="1" si="31">OFFSET($D$30,$B76,0)*OFFSET($C$3,$A$75,F$75)</f>
        <v>3.0366355124892577</v>
      </c>
      <c r="G76" s="9"/>
      <c r="H76" s="9"/>
      <c r="I76" s="1"/>
      <c r="J76" s="1"/>
      <c r="K76" s="1"/>
      <c r="L76" s="1"/>
      <c r="M76" s="1"/>
      <c r="N76" s="8">
        <f t="shared" ref="N76:N82" ca="1" si="32">SUM(C76:L76)</f>
        <v>746.80691965108463</v>
      </c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x14ac:dyDescent="0.2">
      <c r="A77" s="1"/>
      <c r="B77" s="1">
        <f t="shared" ref="B77:B82" si="33">B76+1</f>
        <v>2</v>
      </c>
      <c r="C77" s="7">
        <f t="shared" ca="1" si="28"/>
        <v>330.11581038079959</v>
      </c>
      <c r="D77" s="7">
        <f t="shared" ca="1" si="29"/>
        <v>84.712735040850859</v>
      </c>
      <c r="E77" s="7">
        <f t="shared" ca="1" si="30"/>
        <v>3.5880693820195235</v>
      </c>
      <c r="F77" s="7">
        <f t="shared" ca="1" si="31"/>
        <v>1.1623758804478987</v>
      </c>
      <c r="G77" s="9"/>
      <c r="H77" s="1"/>
      <c r="I77" s="1"/>
      <c r="J77" s="1"/>
      <c r="K77" s="1"/>
      <c r="L77" s="1"/>
      <c r="M77" s="1"/>
      <c r="N77" s="8">
        <f t="shared" ca="1" si="32"/>
        <v>419.57899068411785</v>
      </c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x14ac:dyDescent="0.2">
      <c r="A78" s="1"/>
      <c r="B78" s="1">
        <f t="shared" si="33"/>
        <v>3</v>
      </c>
      <c r="C78" s="7">
        <f t="shared" ca="1" si="28"/>
        <v>243.45623634673859</v>
      </c>
      <c r="D78" s="7">
        <f t="shared" ca="1" si="29"/>
        <v>44.661803418890671</v>
      </c>
      <c r="E78" s="7">
        <f t="shared" ca="1" si="30"/>
        <v>2.6938795267817652</v>
      </c>
      <c r="F78" s="7">
        <f t="shared" ca="1" si="31"/>
        <v>0.8710769721654783</v>
      </c>
      <c r="G78" s="1"/>
      <c r="H78" s="1"/>
      <c r="I78" s="1"/>
      <c r="J78" s="1"/>
      <c r="K78" s="1"/>
      <c r="L78" s="1"/>
      <c r="M78" s="1"/>
      <c r="N78" s="8">
        <f t="shared" ca="1" si="32"/>
        <v>291.6829962645765</v>
      </c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x14ac:dyDescent="0.2">
      <c r="A79" s="1"/>
      <c r="B79" s="1">
        <f t="shared" si="33"/>
        <v>4</v>
      </c>
      <c r="C79" s="7">
        <f t="shared" ca="1" si="28"/>
        <v>119.98948756084823</v>
      </c>
      <c r="D79" s="7">
        <f t="shared" ca="1" si="29"/>
        <v>32.937515341293206</v>
      </c>
      <c r="E79" s="7">
        <f t="shared" ca="1" si="30"/>
        <v>1.420253021004255</v>
      </c>
      <c r="F79" s="7">
        <f t="shared" ca="1" si="31"/>
        <v>0.65399416001450761</v>
      </c>
      <c r="G79" s="1"/>
      <c r="H79" s="1"/>
      <c r="I79" s="1"/>
      <c r="J79" s="1"/>
      <c r="K79" s="1"/>
      <c r="L79" s="1"/>
      <c r="M79" s="1"/>
      <c r="N79" s="8">
        <f t="shared" ca="1" si="32"/>
        <v>155.00125008316022</v>
      </c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x14ac:dyDescent="0.2">
      <c r="A80" s="1"/>
      <c r="B80" s="1">
        <f t="shared" si="33"/>
        <v>5</v>
      </c>
      <c r="C80" s="7">
        <f t="shared" ca="1" si="28"/>
        <v>157.1815238122764</v>
      </c>
      <c r="D80" s="7">
        <f t="shared" ca="1" si="29"/>
        <v>16.233536041773668</v>
      </c>
      <c r="E80" s="7">
        <f t="shared" ca="1" si="30"/>
        <v>1.0474186460652242</v>
      </c>
      <c r="F80" s="7">
        <f t="shared" ca="1" si="31"/>
        <v>0.34479536751570217</v>
      </c>
      <c r="G80" s="1"/>
      <c r="H80" s="1"/>
      <c r="I80" s="1"/>
      <c r="J80" s="1"/>
      <c r="K80" s="1"/>
      <c r="L80" s="1"/>
      <c r="M80" s="1"/>
      <c r="N80" s="8">
        <f t="shared" ca="1" si="32"/>
        <v>174.80727386763098</v>
      </c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x14ac:dyDescent="0.2">
      <c r="A81" s="1"/>
      <c r="B81" s="1">
        <f t="shared" si="33"/>
        <v>6</v>
      </c>
      <c r="C81" s="7">
        <f t="shared" ca="1" si="28"/>
        <v>-12.317457499812166</v>
      </c>
      <c r="D81" s="7">
        <f t="shared" ca="1" si="29"/>
        <v>21.26529568362011</v>
      </c>
      <c r="E81" s="7">
        <f t="shared" ca="1" si="30"/>
        <v>0.5162292348266122</v>
      </c>
      <c r="F81" s="7">
        <f t="shared" ca="1" si="31"/>
        <v>0.25428222413319984</v>
      </c>
      <c r="G81" s="9"/>
      <c r="H81" s="9"/>
      <c r="I81" s="9"/>
      <c r="J81" s="9"/>
      <c r="K81" s="9"/>
      <c r="L81" s="9"/>
      <c r="M81" s="1"/>
      <c r="N81" s="8">
        <f t="shared" ca="1" si="32"/>
        <v>9.7183496427677554</v>
      </c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x14ac:dyDescent="0.2">
      <c r="A82" s="1"/>
      <c r="B82" s="1">
        <f t="shared" si="33"/>
        <v>7</v>
      </c>
      <c r="C82" s="7">
        <f t="shared" ca="1" si="28"/>
        <v>0</v>
      </c>
      <c r="D82" s="7">
        <f t="shared" ca="1" si="29"/>
        <v>-1.6664450722386486</v>
      </c>
      <c r="E82" s="7">
        <f t="shared" ca="1" si="30"/>
        <v>0.6762400558244267</v>
      </c>
      <c r="F82" s="7">
        <f t="shared" ca="1" si="31"/>
        <v>0.12532516820033451</v>
      </c>
      <c r="G82" s="1"/>
      <c r="H82" s="1"/>
      <c r="I82" s="1"/>
      <c r="J82" s="1"/>
      <c r="K82" s="1"/>
      <c r="L82" s="1"/>
      <c r="M82" s="1"/>
      <c r="N82" s="8">
        <f t="shared" ca="1" si="32"/>
        <v>-0.8648798482138873</v>
      </c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x14ac:dyDescent="0.2">
      <c r="A83" s="1"/>
      <c r="B83" s="1"/>
      <c r="C83" s="7"/>
      <c r="D83" s="7"/>
      <c r="E83" s="7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x14ac:dyDescent="0.2">
      <c r="A84" s="1">
        <v>6</v>
      </c>
      <c r="C84" s="1">
        <v>0</v>
      </c>
      <c r="D84" s="1">
        <f>C84+1</f>
        <v>1</v>
      </c>
      <c r="E84" s="1">
        <f>D84+1</f>
        <v>2</v>
      </c>
      <c r="F84" s="1">
        <f>E84+1</f>
        <v>3</v>
      </c>
      <c r="G84" s="1">
        <f>F84+1</f>
        <v>4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x14ac:dyDescent="0.2">
      <c r="A85" s="1"/>
      <c r="B85" s="1">
        <v>1</v>
      </c>
      <c r="C85" s="7">
        <f t="shared" ref="C85:C90" ca="1" si="34">OFFSET($D$30,($B85+4),0)*OFFSET($C$3,$A$84,C$84)</f>
        <v>332.33502843586359</v>
      </c>
      <c r="D85" s="7">
        <f t="shared" ref="D85:D90" ca="1" si="35">OFFSET($D$30,($B85+3),0)*OFFSET($C$3,$A$84,D$84)</f>
        <v>85.282220128158997</v>
      </c>
      <c r="E85" s="7">
        <f t="shared" ref="E85:E90" ca="1" si="36">OFFSET($D$30,($B85+2),0)*OFFSET($C$3,$A$84,E$84)</f>
        <v>3.6121903362574161</v>
      </c>
      <c r="F85" s="7">
        <f t="shared" ref="F85:F90" ca="1" si="37">OFFSET($D$30,($B85+1),0)*OFFSET($C$3,$A$84,F$84)</f>
        <v>1.1701900034300283</v>
      </c>
      <c r="G85" s="7">
        <f t="shared" ref="G85:G90" ca="1" si="38">OFFSET($D$30,$B85,0)*OFFSET($C$3,$A$84,G$84)</f>
        <v>1.0993577352279191</v>
      </c>
      <c r="H85" s="9"/>
      <c r="I85" s="9"/>
      <c r="J85" s="9"/>
      <c r="K85" s="9"/>
      <c r="L85" s="1"/>
      <c r="M85" s="1"/>
      <c r="N85" s="8">
        <f t="shared" ref="N85:N90" ca="1" si="39">SUM(C85:L85)</f>
        <v>423.49898663893794</v>
      </c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x14ac:dyDescent="0.2">
      <c r="A86" s="1"/>
      <c r="B86" s="1">
        <f>B85+1</f>
        <v>2</v>
      </c>
      <c r="C86" s="7">
        <f t="shared" ca="1" si="34"/>
        <v>245.09288160373305</v>
      </c>
      <c r="D86" s="7">
        <f t="shared" ca="1" si="35"/>
        <v>44.962044356774229</v>
      </c>
      <c r="E86" s="7">
        <f t="shared" ca="1" si="36"/>
        <v>2.7119892503878695</v>
      </c>
      <c r="F86" s="7">
        <f t="shared" ca="1" si="37"/>
        <v>0.87693282542421869</v>
      </c>
      <c r="G86" s="7">
        <f t="shared" ca="1" si="38"/>
        <v>0.42081669339539501</v>
      </c>
      <c r="H86" s="9"/>
      <c r="I86" s="9"/>
      <c r="J86" s="9"/>
      <c r="K86" s="9"/>
      <c r="L86" s="1"/>
      <c r="M86" s="1"/>
      <c r="N86" s="8">
        <f t="shared" ca="1" si="39"/>
        <v>294.06466472971476</v>
      </c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x14ac:dyDescent="0.2">
      <c r="A87" s="1"/>
      <c r="B87" s="1">
        <f>B86+1</f>
        <v>3</v>
      </c>
      <c r="C87" s="7">
        <f t="shared" ca="1" si="34"/>
        <v>120.79612216858104</v>
      </c>
      <c r="D87" s="7">
        <f t="shared" ca="1" si="35"/>
        <v>33.158939236895264</v>
      </c>
      <c r="E87" s="7">
        <f t="shared" ca="1" si="36"/>
        <v>1.4298007344062156</v>
      </c>
      <c r="F87" s="7">
        <f t="shared" ca="1" si="37"/>
        <v>0.6583906645204155</v>
      </c>
      <c r="G87" s="7">
        <f t="shared" ca="1" si="38"/>
        <v>0.31535731021732921</v>
      </c>
      <c r="H87" s="9"/>
      <c r="I87" s="9"/>
      <c r="J87" s="9"/>
      <c r="K87" s="9"/>
      <c r="L87" s="1"/>
      <c r="M87" s="1"/>
      <c r="N87" s="8">
        <f t="shared" ca="1" si="39"/>
        <v>156.35861011462029</v>
      </c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x14ac:dyDescent="0.2">
      <c r="A88" s="1"/>
      <c r="B88" s="1">
        <f>B87+1</f>
        <v>4</v>
      </c>
      <c r="C88" s="7">
        <f t="shared" ca="1" si="34"/>
        <v>158.23818351956004</v>
      </c>
      <c r="D88" s="7">
        <f t="shared" ca="1" si="35"/>
        <v>16.342666701828634</v>
      </c>
      <c r="E88" s="7">
        <f t="shared" ca="1" si="36"/>
        <v>1.0544599639829493</v>
      </c>
      <c r="F88" s="7">
        <f t="shared" ca="1" si="37"/>
        <v>0.34711326953926969</v>
      </c>
      <c r="G88" s="7">
        <f t="shared" ca="1" si="38"/>
        <v>0.23676649227370114</v>
      </c>
      <c r="H88" s="9"/>
      <c r="I88" s="9"/>
      <c r="J88" s="9"/>
      <c r="K88" s="1"/>
      <c r="L88" s="1"/>
      <c r="M88" s="1"/>
      <c r="N88" s="8">
        <f t="shared" ca="1" si="39"/>
        <v>176.21918994718459</v>
      </c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x14ac:dyDescent="0.2">
      <c r="A89" s="1"/>
      <c r="B89" s="1">
        <f>B88+1</f>
        <v>5</v>
      </c>
      <c r="C89" s="7">
        <f t="shared" ca="1" si="34"/>
        <v>-12.400262149624407</v>
      </c>
      <c r="D89" s="7">
        <f t="shared" ca="1" si="35"/>
        <v>21.408252569183773</v>
      </c>
      <c r="E89" s="7">
        <f t="shared" ca="1" si="36"/>
        <v>0.5196996085635065</v>
      </c>
      <c r="F89" s="7">
        <f t="shared" ca="1" si="37"/>
        <v>0.25599164756925791</v>
      </c>
      <c r="G89" s="7">
        <f t="shared" ca="1" si="38"/>
        <v>0.12482678701152851</v>
      </c>
      <c r="H89" s="9"/>
      <c r="I89" s="9"/>
      <c r="J89" s="1"/>
      <c r="K89" s="1"/>
      <c r="L89" s="1"/>
      <c r="M89" s="1"/>
      <c r="N89" s="8">
        <f t="shared" ca="1" si="39"/>
        <v>9.9085084627036597</v>
      </c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x14ac:dyDescent="0.2">
      <c r="A90" s="1"/>
      <c r="B90" s="1">
        <f>B89+1</f>
        <v>6</v>
      </c>
      <c r="C90" s="7">
        <f t="shared" ca="1" si="34"/>
        <v>0</v>
      </c>
      <c r="D90" s="7">
        <f t="shared" ca="1" si="35"/>
        <v>-1.6776478225335176</v>
      </c>
      <c r="E90" s="7">
        <f t="shared" ca="1" si="36"/>
        <v>0.68078610934337802</v>
      </c>
      <c r="F90" s="7">
        <f t="shared" ca="1" si="37"/>
        <v>0.12616767215585029</v>
      </c>
      <c r="G90" s="7">
        <f t="shared" ca="1" si="38"/>
        <v>9.2058177177357758E-2</v>
      </c>
      <c r="H90" s="9"/>
      <c r="I90" s="1"/>
      <c r="J90" s="1"/>
      <c r="K90" s="1"/>
      <c r="L90" s="1"/>
      <c r="M90" s="1"/>
      <c r="N90" s="8">
        <f t="shared" ca="1" si="39"/>
        <v>-0.77863586385693162</v>
      </c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x14ac:dyDescent="0.2">
      <c r="A91" s="1"/>
      <c r="B91" s="1"/>
      <c r="C91" s="7"/>
      <c r="D91" s="7"/>
      <c r="E91" s="7"/>
      <c r="F91" s="7"/>
      <c r="G91" s="9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x14ac:dyDescent="0.2">
      <c r="A92" s="1">
        <v>5</v>
      </c>
      <c r="C92" s="1">
        <v>0</v>
      </c>
      <c r="D92" s="1">
        <f>C92+1</f>
        <v>1</v>
      </c>
      <c r="E92" s="1">
        <f>D92+1</f>
        <v>2</v>
      </c>
      <c r="F92" s="1">
        <f>E92+1</f>
        <v>3</v>
      </c>
      <c r="G92" s="1">
        <f>F92+1</f>
        <v>4</v>
      </c>
      <c r="H92" s="1">
        <f>G92+1</f>
        <v>5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x14ac:dyDescent="0.2">
      <c r="A93" s="1"/>
      <c r="B93" s="1">
        <v>1</v>
      </c>
      <c r="C93" s="7">
        <f ca="1">OFFSET($D$30,($B93+5),0)*OFFSET($C$3,$A$92,C$92)</f>
        <v>234.9400848548847</v>
      </c>
      <c r="D93" s="7">
        <f ca="1">OFFSET($D$30,($B93+4),0)*OFFSET($C$3,$A$92,D$92)</f>
        <v>43.099523932761727</v>
      </c>
      <c r="E93" s="7">
        <f ca="1">OFFSET($D$30,($B93+3),0)*OFFSET($C$3,$A$92,E$92)</f>
        <v>2.5996470417358566</v>
      </c>
      <c r="F93" s="7">
        <f ca="1">OFFSET($D$30,($B93+2),0)*OFFSET($C$3,$A$92,F$92)</f>
        <v>0.84060651239273576</v>
      </c>
      <c r="G93" s="7">
        <f ca="1">OFFSET($D$30,($B93+1),0)*OFFSET($C$3,$A$92,G$92)</f>
        <v>0.40338466383741867</v>
      </c>
      <c r="H93" s="7">
        <f ca="1">OFFSET($D$30,$B93,0)*OFFSET($C$3,$A$92,H$92)</f>
        <v>0.90844270286954365</v>
      </c>
      <c r="I93" s="1"/>
      <c r="J93" s="1"/>
      <c r="K93" s="1"/>
      <c r="L93" s="1"/>
      <c r="M93" s="1"/>
      <c r="N93" s="8">
        <f ca="1">SUM(C93:L93)</f>
        <v>282.79168970848201</v>
      </c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x14ac:dyDescent="0.2">
      <c r="A94" s="1"/>
      <c r="B94" s="1">
        <f>B93+1</f>
        <v>2</v>
      </c>
      <c r="C94" s="7">
        <f ca="1">OFFSET($D$30,($B94+5),0)*OFFSET($C$3,$A$92,C$92)</f>
        <v>115.79222948756254</v>
      </c>
      <c r="D94" s="7">
        <f ca="1">OFFSET($D$30,($B94+4),0)*OFFSET($C$3,$A$92,D$92)</f>
        <v>31.785353972905771</v>
      </c>
      <c r="E94" s="7">
        <f ca="1">OFFSET($D$30,($B94+3),0)*OFFSET($C$3,$A$92,E$92)</f>
        <v>1.3705722649672267</v>
      </c>
      <c r="F94" s="7">
        <f ca="1">OFFSET($D$30,($B94+2),0)*OFFSET($C$3,$A$92,F$92)</f>
        <v>0.63111730368481811</v>
      </c>
      <c r="G94" s="7">
        <f ca="1">OFFSET($D$30,($B94+1),0)*OFFSET($C$3,$A$92,G$92)</f>
        <v>0.30229385993289104</v>
      </c>
      <c r="H94" s="7">
        <f ca="1">OFFSET($D$30,$B94,0)*OFFSET($C$3,$A$92,H$92)</f>
        <v>0.34773744897649783</v>
      </c>
      <c r="I94" s="1"/>
      <c r="J94" s="1"/>
      <c r="K94" s="1"/>
      <c r="L94" s="1"/>
      <c r="M94" s="1"/>
      <c r="N94" s="8">
        <f ca="1">SUM(C94:L94)</f>
        <v>150.22930433802972</v>
      </c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x14ac:dyDescent="0.2">
      <c r="A95" s="1"/>
      <c r="B95" s="1">
        <f>B94+1</f>
        <v>3</v>
      </c>
      <c r="C95" s="7">
        <f ca="1">OFFSET($D$30,($B95+5),0)*OFFSET($C$3,$A$92,C$92)</f>
        <v>151.68328031442107</v>
      </c>
      <c r="D95" s="7">
        <f ca="1">OFFSET($D$30,($B95+4),0)*OFFSET($C$3,$A$92,D$92)</f>
        <v>15.665683460731882</v>
      </c>
      <c r="E95" s="7">
        <f ca="1">OFFSET($D$30,($B95+3),0)*OFFSET($C$3,$A$92,E$92)</f>
        <v>1.0107797166250279</v>
      </c>
      <c r="F95" s="7">
        <f ca="1">OFFSET($D$30,($B95+2),0)*OFFSET($C$3,$A$92,F$92)</f>
        <v>0.33273435142708108</v>
      </c>
      <c r="G95" s="7">
        <f ca="1">OFFSET($D$30,($B95+1),0)*OFFSET($C$3,$A$92,G$92)</f>
        <v>0.22695861022807243</v>
      </c>
      <c r="H95" s="7">
        <f ca="1">OFFSET($D$30,$B95,0)*OFFSET($C$3,$A$92,H$92)</f>
        <v>0.26059219677396983</v>
      </c>
      <c r="I95" s="9"/>
      <c r="J95" s="9"/>
      <c r="K95" s="9"/>
      <c r="L95" s="1"/>
      <c r="M95" s="1"/>
      <c r="N95" s="8">
        <f ca="1">SUM(C95:L95)</f>
        <v>169.18002865020711</v>
      </c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x14ac:dyDescent="0.2">
      <c r="A96" s="1"/>
      <c r="B96" s="1">
        <f>B95+1</f>
        <v>4</v>
      </c>
      <c r="C96" s="7">
        <f ca="1">OFFSET($D$30,($B96+5),0)*OFFSET($C$3,$A$92,C$92)</f>
        <v>-11.886590188146862</v>
      </c>
      <c r="D96" s="7">
        <f ca="1">OFFSET($D$30,($B96+4),0)*OFFSET($C$3,$A$92,D$92)</f>
        <v>20.521431068450227</v>
      </c>
      <c r="E96" s="7">
        <f ca="1">OFFSET($D$30,($B96+3),0)*OFFSET($C$3,$A$92,E$92)</f>
        <v>0.49817142520022045</v>
      </c>
      <c r="F96" s="7">
        <f ca="1">OFFSET($D$30,($B96+2),0)*OFFSET($C$3,$A$92,F$92)</f>
        <v>0.24538737726092796</v>
      </c>
      <c r="G96" s="7">
        <f ca="1">OFFSET($D$30,($B96+1),0)*OFFSET($C$3,$A$92,G$92)</f>
        <v>0.1196559269316798</v>
      </c>
      <c r="H96" s="7">
        <f ca="1">OFFSET($D$30,$B96,0)*OFFSET($C$3,$A$92,H$92)</f>
        <v>0.19564950088377714</v>
      </c>
      <c r="I96" s="1"/>
      <c r="J96" s="1"/>
      <c r="K96" s="1"/>
      <c r="L96" s="1"/>
      <c r="M96" s="1"/>
      <c r="N96" s="8">
        <f ca="1">SUM(C96:L96)</f>
        <v>9.6937051105799696</v>
      </c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x14ac:dyDescent="0.2">
      <c r="A97" s="1"/>
      <c r="B97" s="1">
        <f>B96+1</f>
        <v>5</v>
      </c>
      <c r="C97" s="7">
        <f ca="1">OFFSET($D$30,($B97+5),0)*OFFSET($C$3,$A$92,C$92)</f>
        <v>0</v>
      </c>
      <c r="D97" s="7">
        <f ca="1">OFFSET($D$30,($B97+4),0)*OFFSET($C$3,$A$92,D$92)</f>
        <v>-1.6081524653167811</v>
      </c>
      <c r="E97" s="7">
        <f ca="1">OFFSET($D$30,($B97+3),0)*OFFSET($C$3,$A$92,E$92)</f>
        <v>0.6525850332763149</v>
      </c>
      <c r="F97" s="7">
        <f ca="1">OFFSET($D$30,($B97+2),0)*OFFSET($C$3,$A$92,F$92)</f>
        <v>0.12094126687107856</v>
      </c>
      <c r="G97" s="7">
        <f ca="1">OFFSET($D$30,($B97+1),0)*OFFSET($C$3,$A$92,G$92)</f>
        <v>8.8244733246079801E-2</v>
      </c>
      <c r="H97" s="7">
        <f ca="1">OFFSET($D$30,$B97,0)*OFFSET($C$3,$A$92,H$92)</f>
        <v>0.10314930267877191</v>
      </c>
      <c r="I97" s="1"/>
      <c r="J97" s="1"/>
      <c r="K97" s="1"/>
      <c r="L97" s="1"/>
      <c r="M97" s="1"/>
      <c r="N97" s="8">
        <f ca="1">SUM(C97:L97)</f>
        <v>-0.64323212924453599</v>
      </c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x14ac:dyDescent="0.2">
      <c r="A98" s="1"/>
      <c r="B98" s="1"/>
      <c r="C98" s="7"/>
      <c r="D98" s="7"/>
      <c r="E98" s="7"/>
      <c r="F98" s="7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x14ac:dyDescent="0.2">
      <c r="A99" s="1">
        <v>4</v>
      </c>
      <c r="C99" s="1">
        <v>0</v>
      </c>
      <c r="D99" s="1">
        <f t="shared" ref="D99:I99" si="40">C99+1</f>
        <v>1</v>
      </c>
      <c r="E99" s="1">
        <f t="shared" si="40"/>
        <v>2</v>
      </c>
      <c r="F99" s="1">
        <f t="shared" si="40"/>
        <v>3</v>
      </c>
      <c r="G99" s="1">
        <f t="shared" si="40"/>
        <v>4</v>
      </c>
      <c r="H99" s="1">
        <f t="shared" si="40"/>
        <v>5</v>
      </c>
      <c r="I99" s="1">
        <f t="shared" si="40"/>
        <v>6</v>
      </c>
      <c r="J99" s="9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x14ac:dyDescent="0.2">
      <c r="A100" s="1"/>
      <c r="B100" s="1">
        <v>1</v>
      </c>
      <c r="C100" s="7">
        <f t="shared" ref="C100:I103" ca="1" si="41">OFFSET($D$30,($B100+6),0)*OFFSET($C$3,$A$99,C$99)</f>
        <v>112.76287782720938</v>
      </c>
      <c r="D100" s="7">
        <f t="shared" ca="1" si="41"/>
        <v>15.255838478798683</v>
      </c>
      <c r="E100" s="7">
        <f t="shared" ca="1" si="41"/>
        <v>0.48513828436901391</v>
      </c>
      <c r="F100" s="7">
        <f t="shared" ca="1" si="41"/>
        <v>0.11777720630136244</v>
      </c>
      <c r="G100" s="7">
        <f t="shared" ca="1" si="41"/>
        <v>4.2354330807655237E-2</v>
      </c>
      <c r="H100" s="7">
        <f t="shared" ca="1" si="41"/>
        <v>3.6511519322650329E-2</v>
      </c>
      <c r="I100" s="7">
        <f t="shared" ca="1" si="41"/>
        <v>3.0165750268808834E-2</v>
      </c>
      <c r="J100" s="9"/>
      <c r="K100" s="1"/>
      <c r="L100" s="1"/>
      <c r="M100" s="1"/>
      <c r="N100" s="8">
        <f ca="1">SUM(C100:L100)</f>
        <v>128.73066339707756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x14ac:dyDescent="0.2">
      <c r="A101" s="1"/>
      <c r="B101" s="1">
        <f>B100+1</f>
        <v>2</v>
      </c>
      <c r="C101" s="7">
        <f t="shared" ca="1" si="41"/>
        <v>147.71494842287854</v>
      </c>
      <c r="D101" s="7">
        <f t="shared" ca="1" si="41"/>
        <v>19.984550212496849</v>
      </c>
      <c r="E101" s="7">
        <f t="shared" ca="1" si="41"/>
        <v>0.63551212982825089</v>
      </c>
      <c r="F101" s="7">
        <f t="shared" ca="1" si="41"/>
        <v>0.15428352210782723</v>
      </c>
      <c r="G101" s="7">
        <f t="shared" ca="1" si="41"/>
        <v>5.5482512607785577E-2</v>
      </c>
      <c r="H101" s="7">
        <f t="shared" ca="1" si="41"/>
        <v>4.7828658664162249E-2</v>
      </c>
      <c r="I101" s="7">
        <f t="shared" ca="1" si="41"/>
        <v>3.9515950026767825E-2</v>
      </c>
      <c r="J101" s="9"/>
      <c r="K101" s="1"/>
      <c r="L101" s="1"/>
      <c r="M101" s="1"/>
      <c r="N101" s="8">
        <f ca="1">SUM(C101:L101)</f>
        <v>168.63212140861017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x14ac:dyDescent="0.2">
      <c r="A102" s="1"/>
      <c r="B102" s="1">
        <f>B101+1</f>
        <v>3</v>
      </c>
      <c r="C102" s="7">
        <f t="shared" ca="1" si="41"/>
        <v>-11.575613692731269</v>
      </c>
      <c r="D102" s="7">
        <f t="shared" ca="1" si="41"/>
        <v>-1.5660800450648531</v>
      </c>
      <c r="E102" s="7">
        <f t="shared" ca="1" si="41"/>
        <v>-4.9801614464073593E-2</v>
      </c>
      <c r="F102" s="7">
        <f t="shared" ca="1" si="41"/>
        <v>-1.20903569350437E-2</v>
      </c>
      <c r="G102" s="7">
        <f t="shared" ca="1" si="41"/>
        <v>-4.3478614690451002E-3</v>
      </c>
      <c r="H102" s="7">
        <f t="shared" ca="1" si="41"/>
        <v>-3.7480707406326126E-3</v>
      </c>
      <c r="I102" s="7">
        <f t="shared" ca="1" si="41"/>
        <v>-3.0966491685163215E-3</v>
      </c>
      <c r="J102" s="9"/>
      <c r="K102" s="1"/>
      <c r="L102" s="1"/>
      <c r="M102" s="1"/>
      <c r="N102" s="8">
        <f ca="1">SUM(C102:L102)</f>
        <v>-13.214778290573431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x14ac:dyDescent="0.2">
      <c r="A103" s="1"/>
      <c r="B103" s="1">
        <f>B102+1</f>
        <v>4</v>
      </c>
      <c r="C103" s="7">
        <f t="shared" ca="1" si="41"/>
        <v>0</v>
      </c>
      <c r="D103" s="7">
        <f t="shared" ca="1" si="41"/>
        <v>0</v>
      </c>
      <c r="E103" s="7">
        <f t="shared" ca="1" si="41"/>
        <v>0</v>
      </c>
      <c r="F103" s="7">
        <f t="shared" ca="1" si="41"/>
        <v>0</v>
      </c>
      <c r="G103" s="7">
        <f t="shared" ca="1" si="41"/>
        <v>0</v>
      </c>
      <c r="H103" s="7">
        <f t="shared" ca="1" si="41"/>
        <v>0</v>
      </c>
      <c r="I103" s="7">
        <f t="shared" ca="1" si="41"/>
        <v>0</v>
      </c>
      <c r="J103" s="1"/>
      <c r="K103" s="1"/>
      <c r="L103" s="1"/>
      <c r="M103" s="1"/>
      <c r="N103" s="8">
        <f ca="1">SUM(C103:L103)</f>
        <v>0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x14ac:dyDescent="0.2">
      <c r="A104" s="1"/>
      <c r="B104" s="1"/>
      <c r="C104" s="7"/>
      <c r="D104" s="7"/>
      <c r="E104" s="7"/>
      <c r="F104" s="7"/>
      <c r="G104" s="7"/>
      <c r="H104" s="7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x14ac:dyDescent="0.2">
      <c r="A105" s="1">
        <v>3</v>
      </c>
      <c r="C105" s="1">
        <v>0</v>
      </c>
      <c r="D105" s="1">
        <f t="shared" ref="D105:J105" si="42">C105+1</f>
        <v>1</v>
      </c>
      <c r="E105" s="1">
        <f t="shared" si="42"/>
        <v>2</v>
      </c>
      <c r="F105" s="1">
        <f t="shared" si="42"/>
        <v>3</v>
      </c>
      <c r="G105" s="1">
        <f t="shared" si="42"/>
        <v>4</v>
      </c>
      <c r="H105" s="1">
        <f t="shared" si="42"/>
        <v>5</v>
      </c>
      <c r="I105" s="1">
        <f t="shared" si="42"/>
        <v>6</v>
      </c>
      <c r="J105" s="1">
        <f t="shared" si="42"/>
        <v>7</v>
      </c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x14ac:dyDescent="0.2">
      <c r="A106" s="1"/>
      <c r="B106" s="1">
        <v>1</v>
      </c>
      <c r="C106" s="7">
        <f ca="1">OFFSET($D$30,($B106+7),0)*OFFSET($C$3,$A$105,C$105)</f>
        <v>158.21649540906697</v>
      </c>
      <c r="D106" s="7">
        <f ca="1">OFFSET($D$30,($B106+6),0)*OFFSET($C$3,$A$105,D$105)</f>
        <v>16.340426777473482</v>
      </c>
      <c r="E106" s="7">
        <f ca="1">OFFSET($D$30,($B106+5),0)*OFFSET($C$3,$A$105,E$105)</f>
        <v>1.0543154397998431</v>
      </c>
      <c r="F106" s="7">
        <f ca="1">OFFSET($D$30,($B106+4),0)*OFFSET($C$3,$A$105,F$105)</f>
        <v>0.34706569422731942</v>
      </c>
      <c r="G106" s="7">
        <f ca="1">OFFSET($D$30,($B106+3),0)*OFFSET($C$3,$A$105,G$105)</f>
        <v>0.23673404108062451</v>
      </c>
      <c r="H106" s="7">
        <f ca="1">OFFSET($D$30,($B106+2),0)*OFFSET($C$3,$A$105,H$105)</f>
        <v>0.27181627414084597</v>
      </c>
      <c r="I106" s="7">
        <f ca="1">OFFSET($D$30,($B106+1),0)*OFFSET($C$3,$A$105,I$105)</f>
        <v>0.29967446461779862</v>
      </c>
      <c r="J106" s="7">
        <f ca="1">OFFSET($D$30,$B106,0)*OFFSET($C$3,$A$105,J$105)</f>
        <v>0.48174501089910782</v>
      </c>
      <c r="K106" s="1"/>
      <c r="L106" s="1"/>
      <c r="M106" s="1"/>
      <c r="N106" s="8">
        <f ca="1">SUM(C106:L106)</f>
        <v>177.24827311130599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x14ac:dyDescent="0.2">
      <c r="A107" s="1"/>
      <c r="B107" s="1">
        <f>B106+1</f>
        <v>2</v>
      </c>
      <c r="C107" s="7">
        <f ca="1">OFFSET($D$30,($B107+7),0)*OFFSET($C$3,$A$105,C$105)</f>
        <v>-12.398562570864955</v>
      </c>
      <c r="D107" s="7">
        <f ca="1">OFFSET($D$30,($B107+6),0)*OFFSET($C$3,$A$105,D$105)</f>
        <v>21.405318356107912</v>
      </c>
      <c r="E107" s="7">
        <f ca="1">OFFSET($D$30,($B107+5),0)*OFFSET($C$3,$A$105,E$105)</f>
        <v>0.51962837858422439</v>
      </c>
      <c r="F107" s="7">
        <f ca="1">OFFSET($D$30,($B107+4),0)*OFFSET($C$3,$A$105,F$105)</f>
        <v>0.2559565613782116</v>
      </c>
      <c r="G107" s="7">
        <f ca="1">OFFSET($D$30,($B107+3),0)*OFFSET($C$3,$A$105,G$105)</f>
        <v>0.12480967826388628</v>
      </c>
      <c r="H107" s="7">
        <f ca="1">OFFSET($D$30,($B107+2),0)*OFFSET($C$3,$A$105,H$105)</f>
        <v>0.2040764037684209</v>
      </c>
      <c r="I107" s="7">
        <f ca="1">OFFSET($D$30,($B107+1),0)*OFFSET($C$3,$A$105,I$105)</f>
        <v>0.22457410693518204</v>
      </c>
      <c r="J107" s="7">
        <f ca="1">OFFSET($D$30,$B107,0)*OFFSET($C$3,$A$105,J$105)</f>
        <v>0.18440434450962573</v>
      </c>
      <c r="K107" s="1"/>
      <c r="L107" s="1"/>
      <c r="M107" s="1"/>
      <c r="N107" s="8">
        <f ca="1">SUM(C107:L107)</f>
        <v>10.520205258682505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x14ac:dyDescent="0.2">
      <c r="A108" s="1"/>
      <c r="B108" s="1">
        <f>B107+1</f>
        <v>3</v>
      </c>
      <c r="C108" s="7">
        <f ca="1">OFFSET($D$30,($B108+7),0)*OFFSET($C$3,$A$105,C$105)</f>
        <v>0</v>
      </c>
      <c r="D108" s="7">
        <f ca="1">OFFSET($D$30,($B108+6),0)*OFFSET($C$3,$A$105,D$105)</f>
        <v>-1.677417884281357</v>
      </c>
      <c r="E108" s="7">
        <f ca="1">OFFSET($D$30,($B108+5),0)*OFFSET($C$3,$A$105,E$105)</f>
        <v>0.68069280086350803</v>
      </c>
      <c r="F108" s="7">
        <f ca="1">OFFSET($D$30,($B108+4),0)*OFFSET($C$3,$A$105,F$105)</f>
        <v>0.12615037962661677</v>
      </c>
      <c r="G108" s="7">
        <f ca="1">OFFSET($D$30,($B108+3),0)*OFFSET($C$3,$A$105,G$105)</f>
        <v>9.2045559692285547E-2</v>
      </c>
      <c r="H108" s="7">
        <f ca="1">OFFSET($D$30,($B108+2),0)*OFFSET($C$3,$A$105,H$105)</f>
        <v>0.1075920901756288</v>
      </c>
      <c r="I108" s="7">
        <f ca="1">OFFSET($D$30,($B108+1),0)*OFFSET($C$3,$A$105,I$105)</f>
        <v>0.16860755033044506</v>
      </c>
      <c r="J108" s="7">
        <f ca="1">OFFSET($D$30,$B108,0)*OFFSET($C$3,$A$105,J$105)</f>
        <v>0.13819142393741754</v>
      </c>
      <c r="K108" s="1"/>
      <c r="L108" s="1"/>
      <c r="M108" s="1"/>
      <c r="N108" s="8">
        <f ca="1">SUM(C108:L108)</f>
        <v>-0.36413807965545519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x14ac:dyDescent="0.2">
      <c r="A109" s="1"/>
      <c r="B109" s="1"/>
      <c r="C109" s="7"/>
      <c r="D109" s="7"/>
      <c r="E109" s="7"/>
      <c r="F109" s="7"/>
      <c r="G109" s="7"/>
      <c r="H109" s="7"/>
      <c r="I109" s="7"/>
      <c r="J109" s="9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x14ac:dyDescent="0.2">
      <c r="A110" s="1">
        <v>2</v>
      </c>
      <c r="C110" s="1">
        <v>0</v>
      </c>
      <c r="D110" s="1">
        <f t="shared" ref="D110:K110" si="43">C110+1</f>
        <v>1</v>
      </c>
      <c r="E110" s="1">
        <f t="shared" si="43"/>
        <v>2</v>
      </c>
      <c r="F110" s="1">
        <f t="shared" si="43"/>
        <v>3</v>
      </c>
      <c r="G110" s="1">
        <f t="shared" si="43"/>
        <v>4</v>
      </c>
      <c r="H110" s="1">
        <f t="shared" si="43"/>
        <v>5</v>
      </c>
      <c r="I110" s="1">
        <f t="shared" si="43"/>
        <v>6</v>
      </c>
      <c r="J110" s="1">
        <f t="shared" si="43"/>
        <v>7</v>
      </c>
      <c r="K110" s="1">
        <f t="shared" si="43"/>
        <v>8</v>
      </c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x14ac:dyDescent="0.2">
      <c r="A111" s="1"/>
      <c r="B111" s="1">
        <v>1</v>
      </c>
      <c r="C111" s="7">
        <f ca="1">OFFSET($D$30,($B111+8),0)*OFFSET($C$3,$A$110,C$110)</f>
        <v>-9.9683106117755109</v>
      </c>
      <c r="D111" s="7">
        <f ca="1">OFFSET($D$30,($B111+7),0)*OFFSET($C$3,$A$110,D$110)</f>
        <v>17.20964514217377</v>
      </c>
      <c r="E111" s="7">
        <f ca="1">OFFSET($D$30,($B111+6),0)*OFFSET($C$3,$A$110,E$110)</f>
        <v>0.4177756131660566</v>
      </c>
      <c r="F111" s="7">
        <f ca="1">OFFSET($D$30,($B111+5),0)*OFFSET($C$3,$A$110,F$110)</f>
        <v>0.20578631533752062</v>
      </c>
      <c r="G111" s="7">
        <f ca="1">OFFSET($D$30,($B111+4),0)*OFFSET($C$3,$A$110,G$110)</f>
        <v>0.10034563548630704</v>
      </c>
      <c r="H111" s="7">
        <f ca="1">OFFSET($D$30,($B111+3),0)*OFFSET($C$3,$A$110,H$110)</f>
        <v>0.16407522804926378</v>
      </c>
      <c r="I111" s="7">
        <f ca="1">OFFSET($D$30,($B111+2),0)*OFFSET($C$3,$A$110,I$110)</f>
        <v>0.18055516036612712</v>
      </c>
      <c r="J111" s="7">
        <f ca="1">OFFSET($D$30,($B111+1),0)*OFFSET($C$3,$A$110,J$110)</f>
        <v>0.14825910453138694</v>
      </c>
      <c r="K111" s="7">
        <f ca="1">OFFSET($D$30,$B111,0)*OFFSET($C$3,$A$110,K$110)</f>
        <v>0.82320163618277031</v>
      </c>
      <c r="L111" s="1"/>
      <c r="M111" s="1"/>
      <c r="N111" s="8">
        <f ca="1">SUM(C111:L111)</f>
        <v>9.2813332235176915</v>
      </c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x14ac:dyDescent="0.2">
      <c r="A112" s="1"/>
      <c r="B112" s="1">
        <f>B111+1</f>
        <v>2</v>
      </c>
      <c r="C112" s="7">
        <f ca="1">OFFSET($D$30,($B112+8),0)*OFFSET($C$3,$A$110,C$110)</f>
        <v>0</v>
      </c>
      <c r="D112" s="7">
        <f ca="1">OFFSET($D$30,($B112+7),0)*OFFSET($C$3,$A$110,D$110)</f>
        <v>-1.3486258911622666</v>
      </c>
      <c r="E112" s="7">
        <f ca="1">OFFSET($D$30,($B112+6),0)*OFFSET($C$3,$A$110,E$110)</f>
        <v>0.54726967190145304</v>
      </c>
      <c r="F112" s="7">
        <f ca="1">OFFSET($D$30,($B112+5),0)*OFFSET($C$3,$A$110,F$110)</f>
        <v>0.10142354492499739</v>
      </c>
      <c r="G112" s="7">
        <f ca="1">OFFSET($D$30,($B112+4),0)*OFFSET($C$3,$A$110,G$110)</f>
        <v>7.4003637454193708E-2</v>
      </c>
      <c r="H112" s="7">
        <f ca="1">OFFSET($D$30,($B112+3),0)*OFFSET($C$3,$A$110,H$110)</f>
        <v>8.650288032268301E-2</v>
      </c>
      <c r="I112" s="7">
        <f ca="1">OFFSET($D$30,($B112+2),0)*OFFSET($C$3,$A$110,I$110)</f>
        <v>0.13555865235006809</v>
      </c>
      <c r="J112" s="7">
        <f ca="1">OFFSET($D$30,($B112+1),0)*OFFSET($C$3,$A$110,J$110)</f>
        <v>0.11110441471084392</v>
      </c>
      <c r="K112" s="7">
        <f ca="1">OFFSET($D$30,$B112,0)*OFFSET($C$3,$A$110,K$110)</f>
        <v>0.31510852148986168</v>
      </c>
      <c r="L112" s="1"/>
      <c r="M112" s="1"/>
      <c r="N112" s="8">
        <f ca="1">SUM(C112:L112)</f>
        <v>2.2345431991834253E-2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x14ac:dyDescent="0.2">
      <c r="A113" s="1"/>
      <c r="B113" s="1"/>
      <c r="C113" s="7"/>
      <c r="D113" s="7"/>
      <c r="E113" s="7"/>
      <c r="F113" s="7"/>
      <c r="G113" s="7"/>
      <c r="H113" s="7"/>
      <c r="I113" s="7"/>
      <c r="J113" s="7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x14ac:dyDescent="0.2">
      <c r="A114" s="1">
        <v>1</v>
      </c>
      <c r="C114" s="1">
        <v>0</v>
      </c>
      <c r="D114" s="1">
        <f t="shared" ref="D114:L114" si="44">C114+1</f>
        <v>1</v>
      </c>
      <c r="E114" s="1">
        <f t="shared" si="44"/>
        <v>2</v>
      </c>
      <c r="F114" s="1">
        <f t="shared" si="44"/>
        <v>3</v>
      </c>
      <c r="G114" s="1">
        <f t="shared" si="44"/>
        <v>4</v>
      </c>
      <c r="H114" s="1">
        <f t="shared" si="44"/>
        <v>5</v>
      </c>
      <c r="I114" s="1">
        <f t="shared" si="44"/>
        <v>6</v>
      </c>
      <c r="J114" s="1">
        <f t="shared" si="44"/>
        <v>7</v>
      </c>
      <c r="K114" s="1">
        <f t="shared" si="44"/>
        <v>8</v>
      </c>
      <c r="L114" s="1">
        <f t="shared" si="44"/>
        <v>9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x14ac:dyDescent="0.2">
      <c r="A115" s="1"/>
      <c r="B115" s="1">
        <v>1</v>
      </c>
      <c r="C115" s="7">
        <f ca="1">OFFSET($D$30,($B115+9),0)*OFFSET($C$3,$A$114,C$114)</f>
        <v>0</v>
      </c>
      <c r="D115" s="7">
        <f ca="1">OFFSET($D$30,($B115+8),0)*OFFSET($C$3,$A$114,D$114)</f>
        <v>-1.0466158711392042</v>
      </c>
      <c r="E115" s="7">
        <f ca="1">OFFSET($D$30,($B115+7),0)*OFFSET($C$3,$A$114,E$114)</f>
        <v>0.42471461371068153</v>
      </c>
      <c r="F115" s="7">
        <f ca="1">OFFSET($D$30,($B115+6),0)*OFFSET($C$3,$A$114,F$114)</f>
        <v>7.8710851186624742E-2</v>
      </c>
      <c r="G115" s="7">
        <f ca="1">OFFSET($D$30,($B115+5),0)*OFFSET($C$3,$A$114,G$114)</f>
        <v>5.7431332135289392E-2</v>
      </c>
      <c r="H115" s="7">
        <f ca="1">OFFSET($D$30,($B115+4),0)*OFFSET($C$3,$A$114,H$114)</f>
        <v>6.713150625259795E-2</v>
      </c>
      <c r="I115" s="7">
        <f ca="1">OFFSET($D$30,($B115+3),0)*OFFSET($C$3,$A$114,I$114)</f>
        <v>0.10520177459855122</v>
      </c>
      <c r="J115" s="7">
        <f ca="1">OFFSET($D$30,($B115+2),0)*OFFSET($C$3,$A$114,J$114)</f>
        <v>8.6223796051984644E-2</v>
      </c>
      <c r="K115" s="7">
        <f ca="1">OFFSET($D$30,($B115+1),0)*OFFSET($C$3,$A$114,K$114)</f>
        <v>0.2445434140659079</v>
      </c>
      <c r="L115" s="7">
        <f ca="1">OFFSET($D$30,$B115,0)*OFFSET($C$3,$A$114,L$114)</f>
        <v>0.87723376098607231</v>
      </c>
      <c r="M115" s="1"/>
      <c r="N115" s="8">
        <f ca="1">SUM(C115:L115)</f>
        <v>0.89457517784850549</v>
      </c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x14ac:dyDescent="0.2">
      <c r="A116" s="1"/>
      <c r="B116" s="1"/>
      <c r="C116" s="4"/>
      <c r="D116" s="1"/>
      <c r="E116" s="9"/>
      <c r="F116" s="9"/>
      <c r="G116" s="9"/>
      <c r="H116" s="9"/>
      <c r="I116" s="9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x14ac:dyDescent="0.2">
      <c r="A117" s="1"/>
      <c r="B117" s="1"/>
      <c r="C117" s="4"/>
      <c r="D117" s="1"/>
      <c r="E117" s="9"/>
      <c r="F117" s="9"/>
      <c r="G117" s="9"/>
      <c r="H117" s="9"/>
      <c r="I117" s="9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x14ac:dyDescent="0.2">
      <c r="A118" s="1"/>
      <c r="B118" s="1"/>
      <c r="C118" s="4"/>
      <c r="D118" s="1"/>
      <c r="E118" s="9"/>
      <c r="F118" s="9"/>
      <c r="G118" s="9"/>
      <c r="H118" s="9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x14ac:dyDescent="0.2">
      <c r="A119" s="1"/>
      <c r="B119" s="1"/>
      <c r="C119" s="4"/>
      <c r="D119" s="1"/>
      <c r="E119" s="9"/>
      <c r="F119" s="9"/>
      <c r="G119" s="9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x14ac:dyDescent="0.2">
      <c r="A120" s="1"/>
      <c r="B120" s="1"/>
      <c r="C120" s="4"/>
      <c r="D120" s="1"/>
      <c r="E120" s="9"/>
      <c r="F120" s="9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x14ac:dyDescent="0.2">
      <c r="A121" s="1"/>
      <c r="B121" s="1"/>
      <c r="C121" s="4"/>
      <c r="D121" s="1"/>
      <c r="E121" s="9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x14ac:dyDescent="0.2">
      <c r="A123" s="1"/>
      <c r="B123" s="1"/>
      <c r="C123" s="1"/>
      <c r="D123" s="1"/>
      <c r="E123" s="9"/>
      <c r="F123" s="9"/>
      <c r="G123" s="9"/>
      <c r="H123" s="9"/>
      <c r="I123" s="9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x14ac:dyDescent="0.2">
      <c r="A126" s="1"/>
      <c r="B126" s="1"/>
      <c r="C126" s="4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x14ac:dyDescent="0.2">
      <c r="A127" s="1"/>
      <c r="B127" s="1"/>
      <c r="C127" s="4"/>
      <c r="D127" s="1"/>
      <c r="E127" s="9"/>
      <c r="F127" s="9"/>
      <c r="G127" s="9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x14ac:dyDescent="0.2">
      <c r="A128" s="1"/>
      <c r="B128" s="1"/>
      <c r="C128" s="4"/>
      <c r="D128" s="1"/>
      <c r="E128" s="9"/>
      <c r="F128" s="9"/>
      <c r="G128" s="9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x14ac:dyDescent="0.2">
      <c r="A129" s="1"/>
      <c r="B129" s="1"/>
      <c r="C129" s="4"/>
      <c r="D129" s="1"/>
      <c r="E129" s="9"/>
      <c r="F129" s="9"/>
      <c r="G129" s="9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x14ac:dyDescent="0.2">
      <c r="A130" s="1"/>
      <c r="B130" s="1"/>
      <c r="C130" s="4"/>
      <c r="D130" s="1"/>
      <c r="E130" s="9"/>
      <c r="F130" s="9"/>
      <c r="G130" s="9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x14ac:dyDescent="0.2">
      <c r="A131" s="1"/>
      <c r="B131" s="1"/>
      <c r="C131" s="4"/>
      <c r="D131" s="1"/>
      <c r="E131" s="9"/>
      <c r="F131" s="9"/>
      <c r="G131" s="9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x14ac:dyDescent="0.2">
      <c r="A132" s="1"/>
      <c r="B132" s="1"/>
      <c r="C132" s="4"/>
      <c r="D132" s="1"/>
      <c r="E132" s="9"/>
      <c r="F132" s="9"/>
      <c r="G132" s="9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x14ac:dyDescent="0.2">
      <c r="A133" s="1"/>
      <c r="B133" s="1"/>
      <c r="C133" s="4"/>
      <c r="D133" s="1"/>
      <c r="E133" s="9"/>
      <c r="F133" s="9"/>
      <c r="G133" s="9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x14ac:dyDescent="0.2">
      <c r="A134" s="1"/>
      <c r="B134" s="1"/>
      <c r="C134" s="4"/>
      <c r="D134" s="1"/>
      <c r="E134" s="9"/>
      <c r="F134" s="9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x14ac:dyDescent="0.2">
      <c r="A135" s="1"/>
      <c r="B135" s="1"/>
      <c r="C135" s="4"/>
      <c r="D135" s="1"/>
      <c r="E135" s="9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x14ac:dyDescent="0.2">
      <c r="A137" s="1"/>
      <c r="B137" s="1"/>
      <c r="C137" s="1"/>
      <c r="D137" s="1"/>
      <c r="E137" s="9"/>
      <c r="F137" s="9"/>
      <c r="G137" s="9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x14ac:dyDescent="0.2">
      <c r="A140" s="1"/>
      <c r="B140" s="1"/>
      <c r="C140" s="4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x14ac:dyDescent="0.2">
      <c r="A141" s="1"/>
      <c r="B141" s="1"/>
      <c r="C141" s="4"/>
      <c r="D141" s="1"/>
      <c r="E141" s="9"/>
      <c r="F141" s="9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x14ac:dyDescent="0.2">
      <c r="A142" s="1"/>
      <c r="B142" s="1"/>
      <c r="C142" s="4"/>
      <c r="D142" s="1"/>
      <c r="E142" s="9"/>
      <c r="F142" s="9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x14ac:dyDescent="0.2">
      <c r="A143" s="1"/>
      <c r="B143" s="1"/>
      <c r="C143" s="4"/>
      <c r="D143" s="1"/>
      <c r="E143" s="9"/>
      <c r="F143" s="9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x14ac:dyDescent="0.2">
      <c r="A144" s="1"/>
      <c r="B144" s="1"/>
      <c r="C144" s="4"/>
      <c r="D144" s="1"/>
      <c r="E144" s="9"/>
      <c r="F144" s="9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x14ac:dyDescent="0.2">
      <c r="A145" s="1"/>
      <c r="B145" s="1"/>
      <c r="C145" s="4"/>
      <c r="D145" s="1"/>
      <c r="E145" s="9"/>
      <c r="F145" s="9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x14ac:dyDescent="0.2">
      <c r="A146" s="1"/>
      <c r="B146" s="1"/>
      <c r="C146" s="4"/>
      <c r="D146" s="1"/>
      <c r="E146" s="9"/>
      <c r="F146" s="9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x14ac:dyDescent="0.2">
      <c r="A147" s="1"/>
      <c r="B147" s="1"/>
      <c r="C147" s="4"/>
      <c r="D147" s="1"/>
      <c r="E147" s="9"/>
      <c r="F147" s="9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x14ac:dyDescent="0.2">
      <c r="A148" s="1"/>
      <c r="B148" s="1"/>
      <c r="C148" s="4"/>
      <c r="D148" s="1"/>
      <c r="E148" s="9"/>
      <c r="F148" s="9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x14ac:dyDescent="0.2">
      <c r="A149" s="1"/>
      <c r="B149" s="1"/>
      <c r="C149" s="4"/>
      <c r="D149" s="1"/>
      <c r="E149" s="9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x14ac:dyDescent="0.2">
      <c r="A151" s="1"/>
      <c r="B151" s="1"/>
      <c r="C151" s="1"/>
      <c r="D151" s="1"/>
      <c r="E151" s="9"/>
      <c r="F151" s="9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x14ac:dyDescent="0.2">
      <c r="A154" s="1"/>
      <c r="B154" s="1"/>
      <c r="C154" s="4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x14ac:dyDescent="0.2">
      <c r="A155" s="1"/>
      <c r="B155" s="1"/>
      <c r="C155" s="4"/>
      <c r="D155" s="1"/>
      <c r="E155" s="9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x14ac:dyDescent="0.2">
      <c r="A156" s="1"/>
      <c r="B156" s="1"/>
      <c r="C156" s="4"/>
      <c r="D156" s="1"/>
      <c r="E156" s="9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x14ac:dyDescent="0.2">
      <c r="A157" s="1"/>
      <c r="B157" s="1"/>
      <c r="C157" s="4"/>
      <c r="D157" s="1"/>
      <c r="E157" s="9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x14ac:dyDescent="0.2">
      <c r="A158" s="1"/>
      <c r="B158" s="1"/>
      <c r="C158" s="4"/>
      <c r="D158" s="1"/>
      <c r="E158" s="9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x14ac:dyDescent="0.2">
      <c r="A159" s="1"/>
      <c r="B159" s="1"/>
      <c r="C159" s="4"/>
      <c r="D159" s="1"/>
      <c r="E159" s="9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x14ac:dyDescent="0.2">
      <c r="A160" s="1"/>
      <c r="B160" s="1"/>
      <c r="C160" s="4"/>
      <c r="D160" s="1"/>
      <c r="E160" s="9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x14ac:dyDescent="0.2">
      <c r="A161" s="1"/>
      <c r="B161" s="1"/>
      <c r="C161" s="4"/>
      <c r="D161" s="1"/>
      <c r="E161" s="9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x14ac:dyDescent="0.2">
      <c r="A162" s="1"/>
      <c r="B162" s="1"/>
      <c r="C162" s="4"/>
      <c r="D162" s="1"/>
      <c r="E162" s="9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x14ac:dyDescent="0.2">
      <c r="A163" s="1"/>
      <c r="B163" s="1"/>
      <c r="C163" s="4"/>
      <c r="D163" s="1"/>
      <c r="E163" s="9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x14ac:dyDescent="0.2">
      <c r="A165" s="1"/>
      <c r="B165" s="1"/>
      <c r="C165" s="1"/>
      <c r="D165" s="1"/>
      <c r="E165" s="9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H64"/>
  <sheetViews>
    <sheetView workbookViewId="0">
      <selection activeCell="O18" sqref="O18:O25"/>
    </sheetView>
  </sheetViews>
  <sheetFormatPr defaultRowHeight="12.75" x14ac:dyDescent="0.2"/>
  <cols>
    <col min="2" max="3" width="11.5703125" bestFit="1" customWidth="1"/>
    <col min="15" max="15" width="11.5703125" bestFit="1" customWidth="1"/>
  </cols>
  <sheetData>
    <row r="3" spans="2:15" x14ac:dyDescent="0.2">
      <c r="O3">
        <f>2055944</f>
        <v>2055944</v>
      </c>
    </row>
    <row r="4" spans="2:15" x14ac:dyDescent="0.2">
      <c r="B4" s="12">
        <f ca="1">'Claims Numbers'!$C$13*Parameters!G4</f>
        <v>4009.774063763221</v>
      </c>
      <c r="O4">
        <f>SQRT(O3)</f>
        <v>1433.8563386894798</v>
      </c>
    </row>
    <row r="5" spans="2:15" x14ac:dyDescent="0.2">
      <c r="B5" s="12">
        <f ca="1">'Claims Numbers'!$C$13*Parameters!G5</f>
        <v>3213.307266493101</v>
      </c>
    </row>
    <row r="6" spans="2:15" x14ac:dyDescent="0.2">
      <c r="B6" s="12">
        <f ca="1">'Claims Numbers'!$C$13*Parameters!G6</f>
        <v>1230.003023964425</v>
      </c>
    </row>
    <row r="7" spans="2:15" x14ac:dyDescent="0.2">
      <c r="B7" s="12">
        <f ca="1">'Claims Numbers'!$C$13*Parameters!G7</f>
        <v>921.7563164304994</v>
      </c>
    </row>
    <row r="8" spans="2:15" x14ac:dyDescent="0.2">
      <c r="B8" s="12">
        <f ca="1">'Claims Numbers'!$C$13*Parameters!G8</f>
        <v>692.04360483026619</v>
      </c>
    </row>
    <row r="9" spans="2:15" x14ac:dyDescent="0.2">
      <c r="B9" s="12">
        <f ca="1">'Claims Numbers'!$C$13*Parameters!G9</f>
        <v>364.85559604851795</v>
      </c>
    </row>
    <row r="10" spans="2:15" x14ac:dyDescent="0.2">
      <c r="B10" s="12">
        <f ca="1">'Claims Numbers'!$C$13*Parameters!G10</f>
        <v>269.07638904526868</v>
      </c>
    </row>
    <row r="11" spans="2:15" x14ac:dyDescent="0.2">
      <c r="B11" s="12">
        <f ca="1">'Claims Numbers'!$C$13*Parameters!G11</f>
        <v>132.61659886289351</v>
      </c>
    </row>
    <row r="12" spans="2:15" x14ac:dyDescent="0.2">
      <c r="B12" s="12">
        <f ca="1">'Claims Numbers'!$C$13*Parameters!G12</f>
        <v>173.72254449791106</v>
      </c>
    </row>
    <row r="13" spans="2:15" x14ac:dyDescent="0.2">
      <c r="B13" s="12">
        <f ca="1">'Claims Numbers'!$C$13*Parameters!G13</f>
        <v>-13.613686944324687</v>
      </c>
    </row>
    <row r="14" spans="2:15" x14ac:dyDescent="0.2">
      <c r="B14" s="12"/>
    </row>
    <row r="15" spans="2:15" x14ac:dyDescent="0.2">
      <c r="B15" s="12"/>
      <c r="C15">
        <v>1</v>
      </c>
      <c r="D15">
        <f>C15+1</f>
        <v>2</v>
      </c>
      <c r="E15">
        <f t="shared" ref="E15:L15" si="0">D15+1</f>
        <v>3</v>
      </c>
      <c r="F15">
        <f t="shared" si="0"/>
        <v>4</v>
      </c>
      <c r="G15">
        <f t="shared" si="0"/>
        <v>5</v>
      </c>
      <c r="H15">
        <f t="shared" si="0"/>
        <v>6</v>
      </c>
      <c r="I15">
        <f t="shared" si="0"/>
        <v>7</v>
      </c>
      <c r="J15">
        <f t="shared" si="0"/>
        <v>8</v>
      </c>
      <c r="K15">
        <f t="shared" si="0"/>
        <v>9</v>
      </c>
      <c r="L15">
        <f t="shared" si="0"/>
        <v>10</v>
      </c>
    </row>
    <row r="16" spans="2:15" x14ac:dyDescent="0.2">
      <c r="C16">
        <f ca="1">OFFSET(Parameters!$G$3,C$15,0)</f>
        <v>0.36488980469225779</v>
      </c>
      <c r="D16">
        <f ca="1">OFFSET(Parameters!$G$3,D$15,0)</f>
        <v>0.29241125366212584</v>
      </c>
      <c r="E16">
        <f ca="1">OFFSET(Parameters!$G$3,E$15,0)</f>
        <v>0.11193038711114979</v>
      </c>
      <c r="F16">
        <f ca="1">OFFSET(Parameters!$G$3,F$15,0)</f>
        <v>8.3879908675084117E-2</v>
      </c>
      <c r="G16">
        <f ca="1">OFFSET(Parameters!$G$3,G$15,0)</f>
        <v>6.2976031015585243E-2</v>
      </c>
      <c r="H16">
        <f ca="1">OFFSET(Parameters!$G$3,H$15,0)</f>
        <v>3.3201892442307576E-2</v>
      </c>
      <c r="I16">
        <f ca="1">OFFSET(Parameters!$G$3,I$15,0)</f>
        <v>2.4485975889095339E-2</v>
      </c>
      <c r="J16">
        <f ca="1">OFFSET(Parameters!$G$3,J$15,0)</f>
        <v>1.2068122564645874E-2</v>
      </c>
      <c r="K16">
        <f ca="1">OFFSET(Parameters!$G$3,K$15,0)</f>
        <v>1.5808767358077264E-2</v>
      </c>
      <c r="L16">
        <f ca="1">OFFSET(Parameters!$G$3,L$15,0)</f>
        <v>-1.2388467507802974E-3</v>
      </c>
    </row>
    <row r="18" spans="2:15" x14ac:dyDescent="0.2">
      <c r="B18">
        <f>Data!C3</f>
        <v>6238</v>
      </c>
      <c r="C18" s="12">
        <f ca="1">$B18*C$16</f>
        <v>2276.1826016703039</v>
      </c>
      <c r="D18" s="12">
        <f t="shared" ref="D18:L27" ca="1" si="1">$B18*D$16</f>
        <v>1824.0614003443409</v>
      </c>
      <c r="E18" s="12">
        <f t="shared" ca="1" si="1"/>
        <v>698.22175479935242</v>
      </c>
      <c r="F18" s="12">
        <f t="shared" ca="1" si="1"/>
        <v>523.24287031517474</v>
      </c>
      <c r="G18" s="12">
        <f t="shared" ca="1" si="1"/>
        <v>392.84448147522073</v>
      </c>
      <c r="H18" s="12">
        <f t="shared" ca="1" si="1"/>
        <v>207.11340505511467</v>
      </c>
      <c r="I18" s="12">
        <f t="shared" ca="1" si="1"/>
        <v>152.74351759617673</v>
      </c>
      <c r="J18" s="12">
        <f t="shared" ca="1" si="1"/>
        <v>75.28094855826096</v>
      </c>
      <c r="K18" s="12">
        <f t="shared" ca="1" si="1"/>
        <v>98.615090779685971</v>
      </c>
      <c r="L18" s="12">
        <f t="shared" ca="1" si="1"/>
        <v>-7.7279260313674945</v>
      </c>
      <c r="N18" s="13">
        <f ca="1">C18</f>
        <v>2276.1826016703039</v>
      </c>
      <c r="O18" s="13">
        <f ca="1">D18+C29</f>
        <v>2127.2848280436069</v>
      </c>
    </row>
    <row r="19" spans="2:15" x14ac:dyDescent="0.2">
      <c r="B19">
        <f>Data!C4</f>
        <v>7773</v>
      </c>
      <c r="C19" s="12">
        <f t="shared" ref="C19:L27" ca="1" si="2">$B19*C$16</f>
        <v>2836.2884518729197</v>
      </c>
      <c r="D19" s="12">
        <f t="shared" ca="1" si="1"/>
        <v>2272.9126747157043</v>
      </c>
      <c r="E19" s="12">
        <f t="shared" ca="1" si="1"/>
        <v>870.03489901496732</v>
      </c>
      <c r="F19" s="12">
        <f t="shared" ca="1" si="1"/>
        <v>651.99853013142888</v>
      </c>
      <c r="G19" s="12">
        <f t="shared" ca="1" si="1"/>
        <v>489.51268908414409</v>
      </c>
      <c r="H19" s="12">
        <f t="shared" ca="1" si="1"/>
        <v>258.07830995405681</v>
      </c>
      <c r="I19" s="12">
        <f t="shared" ca="1" si="1"/>
        <v>190.32949058593806</v>
      </c>
      <c r="J19" s="12">
        <f t="shared" ca="1" si="1"/>
        <v>93.805516694992377</v>
      </c>
      <c r="K19" s="12">
        <f t="shared" ca="1" si="1"/>
        <v>122.88154867433457</v>
      </c>
      <c r="L19" s="12">
        <f t="shared" ca="1" si="1"/>
        <v>-9.6295557938152516</v>
      </c>
      <c r="N19" s="13">
        <f t="shared" ref="N19:N27" ca="1" si="3">C19</f>
        <v>2836.2884518729197</v>
      </c>
      <c r="O19" s="13">
        <f t="shared" ref="O19:O26" ca="1" si="4">D19+C30</f>
        <v>2776.8254949957122</v>
      </c>
    </row>
    <row r="20" spans="2:15" x14ac:dyDescent="0.2">
      <c r="B20">
        <f>Data!C5</f>
        <v>10306</v>
      </c>
      <c r="C20" s="12">
        <f t="shared" ca="1" si="2"/>
        <v>3760.5543271584088</v>
      </c>
      <c r="D20" s="12">
        <f t="shared" ca="1" si="1"/>
        <v>3013.5903802418688</v>
      </c>
      <c r="E20" s="12">
        <f t="shared" ca="1" si="1"/>
        <v>1153.5545695675098</v>
      </c>
      <c r="F20" s="12">
        <f t="shared" ca="1" si="1"/>
        <v>864.46633880541685</v>
      </c>
      <c r="G20" s="12">
        <f t="shared" ca="1" si="1"/>
        <v>649.03097564662153</v>
      </c>
      <c r="H20" s="12">
        <f t="shared" ca="1" si="1"/>
        <v>342.17870351042188</v>
      </c>
      <c r="I20" s="12">
        <f t="shared" ca="1" si="1"/>
        <v>252.35246751301656</v>
      </c>
      <c r="J20" s="12">
        <f t="shared" ca="1" si="1"/>
        <v>124.37407115124037</v>
      </c>
      <c r="K20" s="12">
        <f t="shared" ca="1" si="1"/>
        <v>162.92515639234429</v>
      </c>
      <c r="L20" s="12">
        <f t="shared" ca="1" si="1"/>
        <v>-12.767554613541744</v>
      </c>
      <c r="N20" s="13">
        <f t="shared" ca="1" si="3"/>
        <v>3760.5543271584088</v>
      </c>
      <c r="O20" s="13">
        <f t="shared" ca="1" si="4"/>
        <v>3412.4149367705068</v>
      </c>
    </row>
    <row r="21" spans="2:15" x14ac:dyDescent="0.2">
      <c r="B21">
        <f>Data!C6</f>
        <v>9639</v>
      </c>
      <c r="C21" s="12">
        <f t="shared" ca="1" si="2"/>
        <v>3517.1728274286729</v>
      </c>
      <c r="D21" s="12">
        <f t="shared" ca="1" si="1"/>
        <v>2818.5520740492311</v>
      </c>
      <c r="E21" s="12">
        <f t="shared" ca="1" si="1"/>
        <v>1078.8970013643727</v>
      </c>
      <c r="F21" s="12">
        <f t="shared" ca="1" si="1"/>
        <v>808.51843971913581</v>
      </c>
      <c r="G21" s="12">
        <f t="shared" ca="1" si="1"/>
        <v>607.02596295922615</v>
      </c>
      <c r="H21" s="12">
        <f t="shared" ca="1" si="1"/>
        <v>320.03304125140272</v>
      </c>
      <c r="I21" s="12">
        <f t="shared" ca="1" si="1"/>
        <v>236.02032159498998</v>
      </c>
      <c r="J21" s="12">
        <f t="shared" ca="1" si="1"/>
        <v>116.32463340062158</v>
      </c>
      <c r="K21" s="12">
        <f t="shared" ca="1" si="1"/>
        <v>152.38070856450673</v>
      </c>
      <c r="L21" s="12">
        <f t="shared" ca="1" si="1"/>
        <v>-11.941243830771286</v>
      </c>
      <c r="N21" s="13">
        <f t="shared" ca="1" si="3"/>
        <v>3517.1728274286729</v>
      </c>
      <c r="O21" s="13">
        <f t="shared" ca="1" si="4"/>
        <v>3181.6174297180278</v>
      </c>
    </row>
    <row r="22" spans="2:15" x14ac:dyDescent="0.2">
      <c r="B22">
        <f>Data!C7</f>
        <v>9511</v>
      </c>
      <c r="C22" s="12">
        <f t="shared" ca="1" si="2"/>
        <v>3470.466932428064</v>
      </c>
      <c r="D22" s="12">
        <f t="shared" ca="1" si="1"/>
        <v>2781.1234335804788</v>
      </c>
      <c r="E22" s="12">
        <f t="shared" ca="1" si="1"/>
        <v>1064.5699118141456</v>
      </c>
      <c r="F22" s="12">
        <f t="shared" ca="1" si="1"/>
        <v>797.78181140872505</v>
      </c>
      <c r="G22" s="12">
        <f t="shared" ca="1" si="1"/>
        <v>598.9650309892312</v>
      </c>
      <c r="H22" s="12">
        <f t="shared" ca="1" si="1"/>
        <v>315.78319901878734</v>
      </c>
      <c r="I22" s="12">
        <f t="shared" ca="1" si="1"/>
        <v>232.88611668118577</v>
      </c>
      <c r="J22" s="12">
        <f t="shared" ca="1" si="1"/>
        <v>114.77991371234691</v>
      </c>
      <c r="K22" s="12">
        <f t="shared" ca="1" si="1"/>
        <v>150.35718634267286</v>
      </c>
      <c r="L22" s="12">
        <f t="shared" ca="1" si="1"/>
        <v>-11.782671446671408</v>
      </c>
      <c r="N22" s="13">
        <f t="shared" ca="1" si="3"/>
        <v>3470.466932428064</v>
      </c>
      <c r="O22" s="13">
        <f t="shared" ca="1" si="4"/>
        <v>3286.8607028839483</v>
      </c>
    </row>
    <row r="23" spans="2:15" x14ac:dyDescent="0.2">
      <c r="B23">
        <f>Data!C8</f>
        <v>10023</v>
      </c>
      <c r="C23" s="12">
        <f t="shared" ca="1" si="2"/>
        <v>3657.2905124304998</v>
      </c>
      <c r="D23" s="12">
        <f t="shared" ca="1" si="1"/>
        <v>2930.8379954554871</v>
      </c>
      <c r="E23" s="12">
        <f t="shared" ca="1" si="1"/>
        <v>1121.8782700150543</v>
      </c>
      <c r="F23" s="12">
        <f t="shared" ca="1" si="1"/>
        <v>840.72832465036811</v>
      </c>
      <c r="G23" s="12">
        <f t="shared" ca="1" si="1"/>
        <v>631.2087588692109</v>
      </c>
      <c r="H23" s="12">
        <f t="shared" ca="1" si="1"/>
        <v>332.78256794924886</v>
      </c>
      <c r="I23" s="12">
        <f t="shared" ca="1" si="1"/>
        <v>245.42293633640259</v>
      </c>
      <c r="J23" s="12">
        <f t="shared" ca="1" si="1"/>
        <v>120.9587924654456</v>
      </c>
      <c r="K23" s="12">
        <f t="shared" ca="1" si="1"/>
        <v>158.45127523000841</v>
      </c>
      <c r="L23" s="12">
        <f t="shared" ca="1" si="1"/>
        <v>-12.41696098307092</v>
      </c>
      <c r="N23" s="13">
        <f t="shared" ca="1" si="3"/>
        <v>3657.2905124304998</v>
      </c>
      <c r="O23" s="13">
        <f t="shared" ca="1" si="4"/>
        <v>3420.520113352497</v>
      </c>
    </row>
    <row r="24" spans="2:15" x14ac:dyDescent="0.2">
      <c r="B24">
        <f>Data!C9</f>
        <v>9834</v>
      </c>
      <c r="C24" s="12">
        <f t="shared" ca="1" si="2"/>
        <v>3588.3263393436632</v>
      </c>
      <c r="D24" s="12">
        <f t="shared" ca="1" si="1"/>
        <v>2875.5722685133455</v>
      </c>
      <c r="E24" s="12">
        <f t="shared" ca="1" si="1"/>
        <v>1100.723426851047</v>
      </c>
      <c r="F24" s="12">
        <f t="shared" ca="1" si="1"/>
        <v>824.87502191077715</v>
      </c>
      <c r="G24" s="12">
        <f t="shared" ca="1" si="1"/>
        <v>619.30628900726526</v>
      </c>
      <c r="H24" s="12">
        <f t="shared" ca="1" si="1"/>
        <v>326.5074102776527</v>
      </c>
      <c r="I24" s="12">
        <f t="shared" ca="1" si="1"/>
        <v>240.79508689336356</v>
      </c>
      <c r="J24" s="12">
        <f t="shared" ca="1" si="1"/>
        <v>118.67791730072753</v>
      </c>
      <c r="K24" s="12">
        <f t="shared" ca="1" si="1"/>
        <v>155.46341819933181</v>
      </c>
      <c r="L24" s="12">
        <f t="shared" ca="1" si="1"/>
        <v>-12.182818947173445</v>
      </c>
      <c r="N24" s="13">
        <f t="shared" ca="1" si="3"/>
        <v>3588.3263393436632</v>
      </c>
      <c r="O24" s="13">
        <f t="shared" ca="1" si="4"/>
        <v>3395.1753503951204</v>
      </c>
    </row>
    <row r="25" spans="2:15" x14ac:dyDescent="0.2">
      <c r="B25">
        <f>Data!C10</f>
        <v>10899</v>
      </c>
      <c r="C25" s="12">
        <f t="shared" ca="1" si="2"/>
        <v>3976.9339813409179</v>
      </c>
      <c r="D25" s="12">
        <f t="shared" ca="1" si="1"/>
        <v>3186.9902536635095</v>
      </c>
      <c r="E25" s="12">
        <f t="shared" ca="1" si="1"/>
        <v>1219.9292891244215</v>
      </c>
      <c r="F25" s="12">
        <f t="shared" ca="1" si="1"/>
        <v>914.20712464974179</v>
      </c>
      <c r="G25" s="12">
        <f t="shared" ca="1" si="1"/>
        <v>686.37576203886351</v>
      </c>
      <c r="H25" s="12">
        <f t="shared" ca="1" si="1"/>
        <v>361.86742572871026</v>
      </c>
      <c r="I25" s="12">
        <f t="shared" ca="1" si="1"/>
        <v>266.87265121525007</v>
      </c>
      <c r="J25" s="12">
        <f t="shared" ca="1" si="1"/>
        <v>131.53046783207537</v>
      </c>
      <c r="K25" s="12">
        <f t="shared" ca="1" si="1"/>
        <v>172.29975543568409</v>
      </c>
      <c r="L25" s="12">
        <f t="shared" ca="1" si="1"/>
        <v>-13.502190736754461</v>
      </c>
      <c r="N25" s="13">
        <f t="shared" ca="1" si="3"/>
        <v>3976.9339813409179</v>
      </c>
      <c r="O25" s="13">
        <f t="shared" ca="1" si="4"/>
        <v>3735.4196301159727</v>
      </c>
    </row>
    <row r="26" spans="2:15" x14ac:dyDescent="0.2">
      <c r="B26">
        <f>Data!C11</f>
        <v>11954</v>
      </c>
      <c r="C26" s="12">
        <f t="shared" ca="1" si="2"/>
        <v>4361.8927252912499</v>
      </c>
      <c r="D26" s="12">
        <f t="shared" ca="1" si="1"/>
        <v>3495.4841262770524</v>
      </c>
      <c r="E26" s="12">
        <f t="shared" ca="1" si="1"/>
        <v>1338.0158475266846</v>
      </c>
      <c r="F26" s="12">
        <f t="shared" ca="1" si="1"/>
        <v>1002.7004283019555</v>
      </c>
      <c r="G26" s="12">
        <f t="shared" ca="1" si="1"/>
        <v>752.81547476030596</v>
      </c>
      <c r="H26" s="12">
        <f t="shared" ca="1" si="1"/>
        <v>396.89542225534478</v>
      </c>
      <c r="I26" s="12">
        <f t="shared" ca="1" si="1"/>
        <v>292.70535577824569</v>
      </c>
      <c r="J26" s="12">
        <f t="shared" ca="1" si="1"/>
        <v>144.26233713777677</v>
      </c>
      <c r="K26" s="12">
        <f t="shared" ca="1" si="1"/>
        <v>188.97800499845562</v>
      </c>
      <c r="L26" s="12">
        <f t="shared" ca="1" si="1"/>
        <v>-14.809174058827674</v>
      </c>
      <c r="N26" s="13">
        <f t="shared" ca="1" si="3"/>
        <v>4361.8927252912499</v>
      </c>
      <c r="O26" s="13">
        <f t="shared" ca="1" si="4"/>
        <v>4117.2563534726596</v>
      </c>
    </row>
    <row r="27" spans="2:15" x14ac:dyDescent="0.2">
      <c r="B27">
        <f>Data!C12</f>
        <v>10989</v>
      </c>
      <c r="C27" s="12">
        <f t="shared" ca="1" si="2"/>
        <v>4009.774063763221</v>
      </c>
      <c r="D27" s="12">
        <f t="shared" ca="1" si="1"/>
        <v>3213.307266493101</v>
      </c>
      <c r="E27" s="12">
        <f t="shared" ca="1" si="1"/>
        <v>1230.003023964425</v>
      </c>
      <c r="F27" s="12">
        <f t="shared" ca="1" si="1"/>
        <v>921.7563164304994</v>
      </c>
      <c r="G27" s="12">
        <f t="shared" ca="1" si="1"/>
        <v>692.04360483026619</v>
      </c>
      <c r="H27" s="12">
        <f t="shared" ca="1" si="1"/>
        <v>364.85559604851795</v>
      </c>
      <c r="I27" s="12">
        <f t="shared" ca="1" si="1"/>
        <v>269.07638904526868</v>
      </c>
      <c r="J27" s="12">
        <f t="shared" ca="1" si="1"/>
        <v>132.61659886289351</v>
      </c>
      <c r="K27" s="12">
        <f t="shared" ca="1" si="1"/>
        <v>173.72254449791106</v>
      </c>
      <c r="L27" s="12">
        <f t="shared" ca="1" si="1"/>
        <v>-13.613686944324687</v>
      </c>
      <c r="N27" s="13">
        <f t="shared" ca="1" si="3"/>
        <v>4009.774063763221</v>
      </c>
    </row>
    <row r="29" spans="2:15" x14ac:dyDescent="0.2">
      <c r="B29">
        <f>Data!D3</f>
        <v>831</v>
      </c>
      <c r="C29" s="12">
        <f ca="1">$B29*C$16</f>
        <v>303.22342769926621</v>
      </c>
      <c r="D29" s="12">
        <f t="shared" ref="D29:L37" ca="1" si="5">$B29*D$16</f>
        <v>242.99375179322658</v>
      </c>
      <c r="E29" s="12">
        <f t="shared" ca="1" si="5"/>
        <v>93.014151689365477</v>
      </c>
      <c r="F29" s="12">
        <f t="shared" ca="1" si="5"/>
        <v>69.704204108994901</v>
      </c>
      <c r="G29" s="12">
        <f t="shared" ca="1" si="5"/>
        <v>52.333081773951335</v>
      </c>
      <c r="H29" s="12">
        <f t="shared" ca="1" si="5"/>
        <v>27.590772619557598</v>
      </c>
      <c r="I29" s="12">
        <f t="shared" ca="1" si="5"/>
        <v>20.347845963838228</v>
      </c>
      <c r="J29" s="12">
        <f t="shared" ca="1" si="5"/>
        <v>10.028609851220722</v>
      </c>
      <c r="K29" s="12">
        <f t="shared" ca="1" si="5"/>
        <v>13.137085674562206</v>
      </c>
      <c r="L29" s="12">
        <f t="shared" ca="1" si="5"/>
        <v>-1.0294816498984272</v>
      </c>
    </row>
    <row r="30" spans="2:15" x14ac:dyDescent="0.2">
      <c r="B30">
        <f>Data!D4</f>
        <v>1381</v>
      </c>
      <c r="C30" s="12">
        <f t="shared" ref="C30:L37" ca="1" si="6">$B30*C$16</f>
        <v>503.91282028000802</v>
      </c>
      <c r="D30" s="12">
        <f t="shared" ca="1" si="5"/>
        <v>403.81994130739577</v>
      </c>
      <c r="E30" s="12">
        <f t="shared" ca="1" si="5"/>
        <v>154.57586460049785</v>
      </c>
      <c r="F30" s="12">
        <f t="shared" ca="1" si="5"/>
        <v>115.83815388029116</v>
      </c>
      <c r="G30" s="12">
        <f t="shared" ca="1" si="5"/>
        <v>86.969898832523228</v>
      </c>
      <c r="H30" s="12">
        <f t="shared" ca="1" si="5"/>
        <v>45.851813462826762</v>
      </c>
      <c r="I30" s="12">
        <f t="shared" ca="1" si="5"/>
        <v>33.815132702840664</v>
      </c>
      <c r="J30" s="12">
        <f t="shared" ca="1" si="5"/>
        <v>16.666077261775953</v>
      </c>
      <c r="K30" s="12">
        <f t="shared" ca="1" si="5"/>
        <v>21.831907721504702</v>
      </c>
      <c r="L30" s="12">
        <f t="shared" ca="1" si="5"/>
        <v>-1.7108473628275906</v>
      </c>
    </row>
    <row r="31" spans="2:15" x14ac:dyDescent="0.2">
      <c r="B31">
        <f>Data!D5</f>
        <v>1093</v>
      </c>
      <c r="C31" s="12">
        <f t="shared" ca="1" si="6"/>
        <v>398.82455652863774</v>
      </c>
      <c r="D31" s="12">
        <f t="shared" ca="1" si="5"/>
        <v>319.60550025270356</v>
      </c>
      <c r="E31" s="12">
        <f t="shared" ca="1" si="5"/>
        <v>122.33991311248673</v>
      </c>
      <c r="F31" s="12">
        <f t="shared" ca="1" si="5"/>
        <v>91.680740181866938</v>
      </c>
      <c r="G31" s="12">
        <f t="shared" ca="1" si="5"/>
        <v>68.832801900034667</v>
      </c>
      <c r="H31" s="12">
        <f t="shared" ca="1" si="5"/>
        <v>36.289668439442181</v>
      </c>
      <c r="I31" s="12">
        <f t="shared" ca="1" si="5"/>
        <v>26.763171646781206</v>
      </c>
      <c r="J31" s="12">
        <f t="shared" ca="1" si="5"/>
        <v>13.19045796315794</v>
      </c>
      <c r="K31" s="12">
        <f t="shared" ca="1" si="5"/>
        <v>17.278982722378448</v>
      </c>
      <c r="L31" s="12">
        <f t="shared" ca="1" si="5"/>
        <v>-1.3540594986028649</v>
      </c>
    </row>
    <row r="32" spans="2:15" x14ac:dyDescent="0.2">
      <c r="B32">
        <f>Data!D6</f>
        <v>995</v>
      </c>
      <c r="C32" s="12">
        <f t="shared" ca="1" si="6"/>
        <v>363.06535566879649</v>
      </c>
      <c r="D32" s="12">
        <f t="shared" ca="1" si="5"/>
        <v>290.94919739381521</v>
      </c>
      <c r="E32" s="12">
        <f t="shared" ca="1" si="5"/>
        <v>111.37073517559404</v>
      </c>
      <c r="F32" s="12">
        <f t="shared" ca="1" si="5"/>
        <v>83.46050913170869</v>
      </c>
      <c r="G32" s="12">
        <f t="shared" ca="1" si="5"/>
        <v>62.66115086050732</v>
      </c>
      <c r="H32" s="12">
        <f t="shared" ca="1" si="5"/>
        <v>33.035882980096041</v>
      </c>
      <c r="I32" s="12">
        <f t="shared" ca="1" si="5"/>
        <v>24.363546009649863</v>
      </c>
      <c r="J32" s="12">
        <f t="shared" ca="1" si="5"/>
        <v>12.007781951822645</v>
      </c>
      <c r="K32" s="12">
        <f t="shared" ca="1" si="5"/>
        <v>15.729723521286877</v>
      </c>
      <c r="L32" s="12">
        <f t="shared" ca="1" si="5"/>
        <v>-1.2326525170263958</v>
      </c>
    </row>
    <row r="33" spans="2:34" x14ac:dyDescent="0.2">
      <c r="B33">
        <f>Data!D7</f>
        <v>1386</v>
      </c>
      <c r="C33" s="12">
        <f t="shared" ca="1" si="6"/>
        <v>505.7372693034693</v>
      </c>
      <c r="D33" s="12">
        <f t="shared" ca="1" si="5"/>
        <v>405.28199757570638</v>
      </c>
      <c r="E33" s="12">
        <f t="shared" ca="1" si="5"/>
        <v>155.13551653605361</v>
      </c>
      <c r="F33" s="12">
        <f t="shared" ca="1" si="5"/>
        <v>116.25755342366658</v>
      </c>
      <c r="G33" s="12">
        <f t="shared" ca="1" si="5"/>
        <v>87.284778987601143</v>
      </c>
      <c r="H33" s="12">
        <f t="shared" ca="1" si="5"/>
        <v>46.017822925038303</v>
      </c>
      <c r="I33" s="12">
        <f t="shared" ca="1" si="5"/>
        <v>33.937562582286141</v>
      </c>
      <c r="J33" s="12">
        <f t="shared" ca="1" si="5"/>
        <v>16.726417874599182</v>
      </c>
      <c r="K33" s="12">
        <f t="shared" ca="1" si="5"/>
        <v>21.910951558295089</v>
      </c>
      <c r="L33" s="12">
        <f t="shared" ca="1" si="5"/>
        <v>-1.717041596581492</v>
      </c>
    </row>
    <row r="34" spans="2:34" x14ac:dyDescent="0.2">
      <c r="B34">
        <f>Data!D8</f>
        <v>1342</v>
      </c>
      <c r="C34" s="12">
        <f t="shared" ca="1" si="6"/>
        <v>489.68211789700996</v>
      </c>
      <c r="D34" s="12">
        <f t="shared" ca="1" si="5"/>
        <v>392.41590241457288</v>
      </c>
      <c r="E34" s="12">
        <f t="shared" ca="1" si="5"/>
        <v>150.21057950316302</v>
      </c>
      <c r="F34" s="12">
        <f t="shared" ca="1" si="5"/>
        <v>112.56683744196289</v>
      </c>
      <c r="G34" s="12">
        <f t="shared" ca="1" si="5"/>
        <v>84.513833622915399</v>
      </c>
      <c r="H34" s="12">
        <f t="shared" ca="1" si="5"/>
        <v>44.55693965757677</v>
      </c>
      <c r="I34" s="12">
        <f t="shared" ca="1" si="5"/>
        <v>32.860179643165942</v>
      </c>
      <c r="J34" s="12">
        <f t="shared" ca="1" si="5"/>
        <v>16.195420481754763</v>
      </c>
      <c r="K34" s="12">
        <f t="shared" ca="1" si="5"/>
        <v>21.215365794539689</v>
      </c>
      <c r="L34" s="12">
        <f t="shared" ca="1" si="5"/>
        <v>-1.662532339547159</v>
      </c>
    </row>
    <row r="35" spans="2:34" x14ac:dyDescent="0.2">
      <c r="B35">
        <f>Data!D9</f>
        <v>1424</v>
      </c>
      <c r="C35" s="12">
        <f t="shared" ca="1" si="6"/>
        <v>519.6030818817751</v>
      </c>
      <c r="D35" s="12">
        <f t="shared" ca="1" si="5"/>
        <v>416.3936252148672</v>
      </c>
      <c r="E35" s="12">
        <f t="shared" ca="1" si="5"/>
        <v>159.38887124627729</v>
      </c>
      <c r="F35" s="12">
        <f t="shared" ca="1" si="5"/>
        <v>119.44498995331978</v>
      </c>
      <c r="G35" s="12">
        <f t="shared" ca="1" si="5"/>
        <v>89.677868166193392</v>
      </c>
      <c r="H35" s="12">
        <f t="shared" ca="1" si="5"/>
        <v>47.279494837845988</v>
      </c>
      <c r="I35" s="12">
        <f t="shared" ca="1" si="5"/>
        <v>34.868029666071763</v>
      </c>
      <c r="J35" s="12">
        <f t="shared" ca="1" si="5"/>
        <v>17.185006532055723</v>
      </c>
      <c r="K35" s="12">
        <f t="shared" ca="1" si="5"/>
        <v>22.511684717902025</v>
      </c>
      <c r="L35" s="12">
        <f t="shared" ca="1" si="5"/>
        <v>-1.7641177731111435</v>
      </c>
    </row>
    <row r="36" spans="2:34" x14ac:dyDescent="0.2">
      <c r="B36">
        <f>Data!D10</f>
        <v>1503</v>
      </c>
      <c r="C36" s="12">
        <f t="shared" ca="1" si="6"/>
        <v>548.42937645246343</v>
      </c>
      <c r="D36" s="12">
        <f t="shared" ca="1" si="5"/>
        <v>439.49411425417514</v>
      </c>
      <c r="E36" s="12">
        <f t="shared" ca="1" si="5"/>
        <v>168.23137182805814</v>
      </c>
      <c r="F36" s="12">
        <f t="shared" ca="1" si="5"/>
        <v>126.07150273865143</v>
      </c>
      <c r="G36" s="12">
        <f t="shared" ca="1" si="5"/>
        <v>94.652974616424615</v>
      </c>
      <c r="H36" s="12">
        <f t="shared" ca="1" si="5"/>
        <v>49.902444340788286</v>
      </c>
      <c r="I36" s="12">
        <f t="shared" ca="1" si="5"/>
        <v>36.802421761310292</v>
      </c>
      <c r="J36" s="12">
        <f t="shared" ca="1" si="5"/>
        <v>18.138388214662747</v>
      </c>
      <c r="K36" s="12">
        <f t="shared" ca="1" si="5"/>
        <v>23.760577339190128</v>
      </c>
      <c r="L36" s="12">
        <f t="shared" ca="1" si="5"/>
        <v>-1.8619866664227869</v>
      </c>
    </row>
    <row r="37" spans="2:34" x14ac:dyDescent="0.2">
      <c r="B37">
        <f>Data!D11</f>
        <v>1704</v>
      </c>
      <c r="C37" s="12">
        <f t="shared" ca="1" si="6"/>
        <v>621.77222719560723</v>
      </c>
      <c r="D37" s="12">
        <f t="shared" ca="1" si="5"/>
        <v>498.26877624026241</v>
      </c>
      <c r="E37" s="12">
        <f t="shared" ca="1" si="5"/>
        <v>190.72937963739923</v>
      </c>
      <c r="F37" s="12">
        <f t="shared" ca="1" si="5"/>
        <v>142.93136438234333</v>
      </c>
      <c r="G37" s="12">
        <f t="shared" ca="1" si="5"/>
        <v>107.31115685055725</v>
      </c>
      <c r="H37" s="12">
        <f t="shared" ca="1" si="5"/>
        <v>56.576024721692107</v>
      </c>
      <c r="I37" s="12">
        <f t="shared" ca="1" si="5"/>
        <v>41.724102915018456</v>
      </c>
      <c r="J37" s="12">
        <f t="shared" ca="1" si="5"/>
        <v>20.564080850156568</v>
      </c>
      <c r="K37" s="12">
        <f t="shared" ca="1" si="5"/>
        <v>26.938139578163657</v>
      </c>
      <c r="L37" s="12">
        <f t="shared" ca="1" si="5"/>
        <v>-2.1109948633296267</v>
      </c>
    </row>
    <row r="40" spans="2:34" x14ac:dyDescent="0.2">
      <c r="B40" t="s">
        <v>23</v>
      </c>
    </row>
    <row r="41" spans="2:34" x14ac:dyDescent="0.2">
      <c r="C41" s="12">
        <f ca="1">Data!C3*Sheet1!$C$16</f>
        <v>2276.1826016703039</v>
      </c>
      <c r="D41" s="12">
        <f ca="1">Data!D3*Sheet1!$C$16</f>
        <v>303.22342769926621</v>
      </c>
      <c r="E41" s="12">
        <f ca="1">Data!E3*Sheet1!$C$16</f>
        <v>17.879600429920632</v>
      </c>
      <c r="F41" s="12">
        <f ca="1">Data!F3*Sheet1!$C$16</f>
        <v>2.5542286328458044</v>
      </c>
      <c r="G41" s="12">
        <f ca="1">Data!G3*Sheet1!$C$16</f>
        <v>0.36488980469225779</v>
      </c>
      <c r="H41" s="12">
        <f ca="1">Data!H3*Sheet1!$C$16</f>
        <v>0.36488980469225779</v>
      </c>
      <c r="I41" s="12">
        <f ca="1">Data!I3*Sheet1!$C$16</f>
        <v>0.72977960938451558</v>
      </c>
      <c r="J41" s="12">
        <f ca="1">Data!J3*Sheet1!$C$16</f>
        <v>0.36488980469225779</v>
      </c>
      <c r="K41" s="12">
        <f ca="1">Data!K3*Sheet1!$C$16</f>
        <v>0.72977960938451558</v>
      </c>
      <c r="L41" s="12">
        <f ca="1">Data!L3*Sheet1!$C$16</f>
        <v>1.0946694140767734</v>
      </c>
      <c r="N41" s="13">
        <f ca="1">C41</f>
        <v>2276.1826016703039</v>
      </c>
      <c r="O41" s="13">
        <f ca="1">N41+D41</f>
        <v>2579.4060293695702</v>
      </c>
      <c r="P41" s="13">
        <f ca="1">O41+E41</f>
        <v>2597.2856297994908</v>
      </c>
      <c r="Q41" s="13">
        <f ca="1">P41+F41</f>
        <v>2599.8398584323368</v>
      </c>
      <c r="R41" s="13">
        <f ca="1">Q41+G41</f>
        <v>2600.204748237029</v>
      </c>
      <c r="S41" s="13">
        <f ca="1">R41+H41</f>
        <v>2600.5696380417212</v>
      </c>
      <c r="T41" s="13">
        <f ca="1">S41+I41</f>
        <v>2601.2994176511056</v>
      </c>
      <c r="U41" s="13">
        <f ca="1">T41+J41</f>
        <v>2601.6643074557978</v>
      </c>
      <c r="V41" s="13">
        <f ca="1">U41+K41</f>
        <v>2602.3940870651822</v>
      </c>
      <c r="W41" s="13">
        <f ca="1">V41+L41</f>
        <v>2603.4887564792589</v>
      </c>
      <c r="Y41" s="13">
        <f ca="1">N41</f>
        <v>2276.1826016703039</v>
      </c>
      <c r="Z41" s="13">
        <f ca="1">O41</f>
        <v>2579.4060293695702</v>
      </c>
      <c r="AA41" s="13">
        <f ca="1">P41</f>
        <v>2597.2856297994908</v>
      </c>
      <c r="AB41" s="13">
        <f ca="1">Q41</f>
        <v>2599.8398584323368</v>
      </c>
      <c r="AC41" s="13">
        <f ca="1">R41</f>
        <v>2600.204748237029</v>
      </c>
      <c r="AD41" s="13">
        <f ca="1">S41</f>
        <v>2600.5696380417212</v>
      </c>
      <c r="AE41" s="13">
        <f ca="1">T41</f>
        <v>2601.2994176511056</v>
      </c>
      <c r="AF41" s="13">
        <f ca="1">U41</f>
        <v>2601.6643074557978</v>
      </c>
      <c r="AG41" s="13">
        <f ca="1">V41</f>
        <v>2602.3940870651822</v>
      </c>
      <c r="AH41" s="13">
        <f ca="1">W41</f>
        <v>2603.4887564792589</v>
      </c>
    </row>
    <row r="42" spans="2:34" x14ac:dyDescent="0.2">
      <c r="C42" s="12">
        <f ca="1">Data!C4*Sheet1!$C$16</f>
        <v>2836.2884518729197</v>
      </c>
      <c r="D42" s="12">
        <f ca="1">Data!D4*Sheet1!$C$16</f>
        <v>503.91282028000802</v>
      </c>
      <c r="E42" s="12">
        <f ca="1">Data!E4*Sheet1!$C$16</f>
        <v>8.3924655079219299</v>
      </c>
      <c r="F42" s="12">
        <f ca="1">Data!F4*Sheet1!$C$16</f>
        <v>1.4595592187690312</v>
      </c>
      <c r="G42" s="12">
        <f ca="1">Data!G4*Sheet1!$C$16</f>
        <v>0.36488980469225779</v>
      </c>
      <c r="H42" s="12">
        <f ca="1">Data!H4*Sheet1!$C$16</f>
        <v>1.0946694140767734</v>
      </c>
      <c r="I42" s="12">
        <f ca="1">Data!I4*Sheet1!$C$16</f>
        <v>0.36488980469225779</v>
      </c>
      <c r="J42" s="12">
        <f ca="1">Data!J4*Sheet1!$C$16</f>
        <v>0.36488980469225779</v>
      </c>
      <c r="K42" s="12">
        <f ca="1">Data!K4*Sheet1!$C$16</f>
        <v>1.0946694140767734</v>
      </c>
      <c r="N42" s="13">
        <f ca="1">C42</f>
        <v>2836.2884518729197</v>
      </c>
      <c r="O42" s="13">
        <f ca="1">N42+D42</f>
        <v>3340.2012721529277</v>
      </c>
      <c r="P42" s="13">
        <f ca="1">O42+E42</f>
        <v>3348.5937376608495</v>
      </c>
      <c r="Q42" s="13">
        <f ca="1">P42+F42</f>
        <v>3350.0532968796183</v>
      </c>
      <c r="R42" s="13">
        <f ca="1">Q42+G42</f>
        <v>3350.4181866843105</v>
      </c>
      <c r="S42" s="13">
        <f ca="1">R42+H42</f>
        <v>3351.5128560983871</v>
      </c>
      <c r="T42" s="13">
        <f ca="1">S42+I42</f>
        <v>3351.8777459030794</v>
      </c>
      <c r="U42" s="13">
        <f ca="1">T42+J42</f>
        <v>3352.2426357077716</v>
      </c>
      <c r="V42" s="13">
        <f ca="1">U42+K42</f>
        <v>3353.3373051218482</v>
      </c>
      <c r="Y42" s="13">
        <f t="shared" ref="Y42:AG50" ca="1" si="7">N42</f>
        <v>2836.2884518729197</v>
      </c>
      <c r="Z42" s="13">
        <f t="shared" ca="1" si="7"/>
        <v>3340.2012721529277</v>
      </c>
      <c r="AA42" s="13">
        <f t="shared" ca="1" si="7"/>
        <v>3348.5937376608495</v>
      </c>
      <c r="AB42" s="13">
        <f t="shared" ca="1" si="7"/>
        <v>3350.0532968796183</v>
      </c>
      <c r="AC42" s="13">
        <f t="shared" ca="1" si="7"/>
        <v>3350.4181866843105</v>
      </c>
      <c r="AD42" s="13">
        <f t="shared" ca="1" si="7"/>
        <v>3351.5128560983871</v>
      </c>
      <c r="AE42" s="13">
        <f t="shared" ca="1" si="7"/>
        <v>3351.8777459030794</v>
      </c>
      <c r="AF42" s="13">
        <f t="shared" ca="1" si="7"/>
        <v>3352.2426357077716</v>
      </c>
      <c r="AG42" s="13">
        <f t="shared" ca="1" si="7"/>
        <v>3353.3373051218482</v>
      </c>
    </row>
    <row r="43" spans="2:34" x14ac:dyDescent="0.2">
      <c r="C43" s="12">
        <f ca="1">Data!C5*Sheet1!$C$16</f>
        <v>3760.5543271584088</v>
      </c>
      <c r="D43" s="12">
        <f ca="1">Data!D5*Sheet1!$C$16</f>
        <v>398.82455652863774</v>
      </c>
      <c r="E43" s="12">
        <f ca="1">Data!E5*Sheet1!$C$16</f>
        <v>6.2031266797683822</v>
      </c>
      <c r="F43" s="12">
        <f ca="1">Data!F5*Sheet1!$C$16</f>
        <v>1.8244490234612889</v>
      </c>
      <c r="G43" s="12">
        <f ca="1">Data!G5*Sheet1!$C$16</f>
        <v>0.72977960938451558</v>
      </c>
      <c r="H43" s="12">
        <f ca="1">Data!H5*Sheet1!$C$16</f>
        <v>0</v>
      </c>
      <c r="I43" s="12">
        <f ca="1">Data!I5*Sheet1!$C$16</f>
        <v>0.72977960938451558</v>
      </c>
      <c r="J43" s="12">
        <f ca="1">Data!J5*Sheet1!$C$16</f>
        <v>0.72977960938451558</v>
      </c>
      <c r="N43" s="13">
        <f ca="1">C43</f>
        <v>3760.5543271584088</v>
      </c>
      <c r="O43" s="13">
        <f ca="1">N43+D43</f>
        <v>4159.3788836870463</v>
      </c>
      <c r="P43" s="13">
        <f ca="1">O43+E43</f>
        <v>4165.5820103668148</v>
      </c>
      <c r="Q43" s="13">
        <f ca="1">P43+F43</f>
        <v>4167.4064593902758</v>
      </c>
      <c r="R43" s="13">
        <f ca="1">Q43+G43</f>
        <v>4168.1362389996602</v>
      </c>
      <c r="S43" s="13">
        <f ca="1">R43+H43</f>
        <v>4168.1362389996602</v>
      </c>
      <c r="T43" s="13">
        <f ca="1">S43+I43</f>
        <v>4168.8660186090447</v>
      </c>
      <c r="U43" s="13">
        <f ca="1">T43+J43</f>
        <v>4169.5957982184291</v>
      </c>
      <c r="Y43" s="13">
        <f t="shared" ca="1" si="7"/>
        <v>3760.5543271584088</v>
      </c>
      <c r="Z43" s="13">
        <f t="shared" ca="1" si="7"/>
        <v>4159.3788836870463</v>
      </c>
      <c r="AA43" s="13">
        <f t="shared" ca="1" si="7"/>
        <v>4165.5820103668148</v>
      </c>
      <c r="AB43" s="13">
        <f t="shared" ca="1" si="7"/>
        <v>4167.4064593902758</v>
      </c>
      <c r="AC43" s="13">
        <f t="shared" ca="1" si="7"/>
        <v>4168.1362389996602</v>
      </c>
      <c r="AD43" s="13">
        <f t="shared" ca="1" si="7"/>
        <v>4168.1362389996602</v>
      </c>
      <c r="AE43" s="13">
        <f t="shared" ca="1" si="7"/>
        <v>4168.8660186090447</v>
      </c>
      <c r="AF43" s="13">
        <f t="shared" ca="1" si="7"/>
        <v>4169.5957982184291</v>
      </c>
    </row>
    <row r="44" spans="2:34" x14ac:dyDescent="0.2">
      <c r="C44" s="12">
        <f ca="1">Data!C6*Sheet1!$C$16</f>
        <v>3517.1728274286729</v>
      </c>
      <c r="D44" s="12">
        <f ca="1">Data!D6*Sheet1!$C$16</f>
        <v>363.06535566879649</v>
      </c>
      <c r="E44" s="12">
        <f ca="1">Data!E6*Sheet1!$C$16</f>
        <v>6.2031266797683822</v>
      </c>
      <c r="F44" s="12">
        <f ca="1">Data!F6*Sheet1!$C$16</f>
        <v>2.1893388281535469</v>
      </c>
      <c r="G44" s="12">
        <f ca="1">Data!G6*Sheet1!$C$16</f>
        <v>0.36488980469225779</v>
      </c>
      <c r="H44" s="12">
        <f ca="1">Data!H6*Sheet1!$C$16</f>
        <v>1.8244490234612889</v>
      </c>
      <c r="I44" s="12">
        <f ca="1">Data!I6*Sheet1!$C$16</f>
        <v>1.4595592187690312</v>
      </c>
      <c r="N44" s="13">
        <f ca="1">C44</f>
        <v>3517.1728274286729</v>
      </c>
      <c r="O44" s="13">
        <f ca="1">N44+D44</f>
        <v>3880.2381830974696</v>
      </c>
      <c r="P44" s="13">
        <f ca="1">O44+E44</f>
        <v>3886.4413097772381</v>
      </c>
      <c r="Q44" s="13">
        <f ca="1">P44+F44</f>
        <v>3888.6306486053918</v>
      </c>
      <c r="R44" s="13">
        <f ca="1">Q44+G44</f>
        <v>3888.995538410084</v>
      </c>
      <c r="S44" s="13">
        <f ca="1">R44+H44</f>
        <v>3890.8199874335455</v>
      </c>
      <c r="T44" s="13">
        <f ca="1">S44+I44</f>
        <v>3892.2795466523144</v>
      </c>
      <c r="Y44" s="13">
        <f t="shared" ca="1" si="7"/>
        <v>3517.1728274286729</v>
      </c>
      <c r="Z44" s="13">
        <f t="shared" ca="1" si="7"/>
        <v>3880.2381830974696</v>
      </c>
      <c r="AA44" s="13">
        <f t="shared" ca="1" si="7"/>
        <v>3886.4413097772381</v>
      </c>
      <c r="AB44" s="13">
        <f t="shared" ca="1" si="7"/>
        <v>3888.6306486053918</v>
      </c>
      <c r="AC44" s="13">
        <f t="shared" ca="1" si="7"/>
        <v>3888.995538410084</v>
      </c>
      <c r="AD44" s="13">
        <f t="shared" ca="1" si="7"/>
        <v>3890.8199874335455</v>
      </c>
      <c r="AE44" s="13">
        <f t="shared" ca="1" si="7"/>
        <v>3892.2795466523144</v>
      </c>
    </row>
    <row r="45" spans="2:34" x14ac:dyDescent="0.2">
      <c r="C45" s="12">
        <f ca="1">Data!C7*Sheet1!$C$16</f>
        <v>3470.466932428064</v>
      </c>
      <c r="D45" s="12">
        <f ca="1">Data!D7*Sheet1!$C$16</f>
        <v>505.7372693034693</v>
      </c>
      <c r="E45" s="12">
        <f ca="1">Data!E7*Sheet1!$C$16</f>
        <v>14.230702382998054</v>
      </c>
      <c r="F45" s="12">
        <f ca="1">Data!F7*Sheet1!$C$16</f>
        <v>1.4595592187690312</v>
      </c>
      <c r="G45" s="12">
        <f ca="1">Data!G7*Sheet1!$C$16</f>
        <v>2.1893388281535469</v>
      </c>
      <c r="H45" s="12">
        <f ca="1">Data!H7*Sheet1!$C$16</f>
        <v>1.8244490234612889</v>
      </c>
      <c r="N45" s="13">
        <f ca="1">C45</f>
        <v>3470.466932428064</v>
      </c>
      <c r="O45" s="13">
        <f ca="1">N45+D45</f>
        <v>3976.2042017315334</v>
      </c>
      <c r="P45" s="13">
        <f ca="1">O45+E45</f>
        <v>3990.4349041145315</v>
      </c>
      <c r="Q45" s="13">
        <f ca="1">P45+F45</f>
        <v>3991.8944633333003</v>
      </c>
      <c r="R45" s="13">
        <f ca="1">Q45+G45</f>
        <v>3994.0838021614541</v>
      </c>
      <c r="S45" s="13">
        <f ca="1">R45+H45</f>
        <v>3995.9082511849156</v>
      </c>
      <c r="Y45" s="13">
        <f t="shared" ca="1" si="7"/>
        <v>3470.466932428064</v>
      </c>
      <c r="Z45" s="13">
        <f t="shared" ca="1" si="7"/>
        <v>3976.2042017315334</v>
      </c>
      <c r="AA45" s="13">
        <f t="shared" ca="1" si="7"/>
        <v>3990.4349041145315</v>
      </c>
      <c r="AB45" s="13">
        <f t="shared" ca="1" si="7"/>
        <v>3991.8944633333003</v>
      </c>
      <c r="AC45" s="13">
        <f t="shared" ca="1" si="7"/>
        <v>3994.0838021614541</v>
      </c>
      <c r="AD45" s="13">
        <f t="shared" ca="1" si="7"/>
        <v>3995.9082511849156</v>
      </c>
    </row>
    <row r="46" spans="2:34" x14ac:dyDescent="0.2">
      <c r="C46" s="12">
        <f ca="1">Data!C8*Sheet1!$C$16</f>
        <v>3657.2905124304998</v>
      </c>
      <c r="D46" s="12">
        <f ca="1">Data!D8*Sheet1!$C$16</f>
        <v>489.68211789700996</v>
      </c>
      <c r="E46" s="12">
        <f ca="1">Data!E8*Sheet1!$C$16</f>
        <v>11.311583945459992</v>
      </c>
      <c r="F46" s="12">
        <f ca="1">Data!F8*Sheet1!$C$16</f>
        <v>5.8382368750761247</v>
      </c>
      <c r="G46" s="12">
        <f ca="1">Data!G8*Sheet1!$C$16</f>
        <v>3.2840082422303203</v>
      </c>
      <c r="N46" s="13">
        <f ca="1">C46</f>
        <v>3657.2905124304998</v>
      </c>
      <c r="O46" s="13">
        <f ca="1">N46+D46</f>
        <v>4146.9726303275102</v>
      </c>
      <c r="P46" s="13">
        <f ca="1">O46+E46</f>
        <v>4158.2842142729705</v>
      </c>
      <c r="Q46" s="13">
        <f ca="1">P46+F46</f>
        <v>4164.1224511480468</v>
      </c>
      <c r="R46" s="13">
        <f ca="1">Q46+G46</f>
        <v>4167.4064593902767</v>
      </c>
      <c r="Y46" s="13">
        <f t="shared" ca="1" si="7"/>
        <v>3657.2905124304998</v>
      </c>
      <c r="Z46" s="13">
        <f t="shared" ca="1" si="7"/>
        <v>4146.9726303275102</v>
      </c>
      <c r="AA46" s="13">
        <f t="shared" ca="1" si="7"/>
        <v>4158.2842142729705</v>
      </c>
      <c r="AB46" s="13">
        <f t="shared" ca="1" si="7"/>
        <v>4164.1224511480468</v>
      </c>
      <c r="AC46" s="13">
        <f t="shared" ca="1" si="7"/>
        <v>4167.4064593902767</v>
      </c>
    </row>
    <row r="47" spans="2:34" x14ac:dyDescent="0.2">
      <c r="C47" s="12">
        <f ca="1">Data!C9*Sheet1!$C$16</f>
        <v>3588.3263393436632</v>
      </c>
      <c r="D47" s="12">
        <f ca="1">Data!D9*Sheet1!$C$16</f>
        <v>519.6030818817751</v>
      </c>
      <c r="E47" s="12">
        <f ca="1">Data!E9*Sheet1!$C$16</f>
        <v>21.528498476843211</v>
      </c>
      <c r="F47" s="12">
        <f ca="1">Data!F9*Sheet1!$C$16</f>
        <v>8.7573553126141874</v>
      </c>
      <c r="N47" s="13">
        <f ca="1">C47</f>
        <v>3588.3263393436632</v>
      </c>
      <c r="O47" s="13">
        <f ca="1">N47+D47</f>
        <v>4107.9294212254381</v>
      </c>
      <c r="P47" s="13">
        <f ca="1">O47+E47</f>
        <v>4129.4579197022813</v>
      </c>
      <c r="Q47" s="13">
        <f ca="1">P47+F47</f>
        <v>4138.2152750148953</v>
      </c>
      <c r="Y47" s="13">
        <f t="shared" ca="1" si="7"/>
        <v>3588.3263393436632</v>
      </c>
      <c r="Z47" s="13">
        <f t="shared" ca="1" si="7"/>
        <v>4107.9294212254381</v>
      </c>
      <c r="AA47" s="13">
        <f t="shared" ca="1" si="7"/>
        <v>4129.4579197022813</v>
      </c>
      <c r="AB47" s="13">
        <f t="shared" ca="1" si="7"/>
        <v>4138.2152750148953</v>
      </c>
    </row>
    <row r="48" spans="2:34" x14ac:dyDescent="0.2">
      <c r="C48" s="12">
        <f ca="1">Data!C10*Sheet1!$C$16</f>
        <v>3976.9339813409179</v>
      </c>
      <c r="D48" s="12">
        <f ca="1">Data!D10*Sheet1!$C$16</f>
        <v>548.42937645246343</v>
      </c>
      <c r="E48" s="12">
        <f ca="1">Data!E10*Sheet1!$C$16</f>
        <v>30.650743594149656</v>
      </c>
      <c r="N48" s="13">
        <f ca="1">C48</f>
        <v>3976.9339813409179</v>
      </c>
      <c r="O48" s="13">
        <f ca="1">N48+D48</f>
        <v>4525.3633577933815</v>
      </c>
      <c r="P48" s="13">
        <f ca="1">O48+E48</f>
        <v>4556.0141013875309</v>
      </c>
      <c r="Y48" s="13">
        <f t="shared" ca="1" si="7"/>
        <v>3976.9339813409179</v>
      </c>
      <c r="Z48" s="13">
        <f t="shared" ca="1" si="7"/>
        <v>4525.3633577933815</v>
      </c>
      <c r="AA48" s="13">
        <f t="shared" ca="1" si="7"/>
        <v>4556.0141013875309</v>
      </c>
    </row>
    <row r="49" spans="2:34" x14ac:dyDescent="0.2">
      <c r="C49" s="12">
        <f ca="1">Data!C11*Sheet1!$C$16</f>
        <v>4361.8927252912499</v>
      </c>
      <c r="D49" s="12">
        <f ca="1">Data!D11*Sheet1!$C$16</f>
        <v>621.77222719560723</v>
      </c>
      <c r="N49" s="13">
        <f ca="1">C49</f>
        <v>4361.8927252912499</v>
      </c>
      <c r="O49" s="13">
        <f ca="1">N49+D49</f>
        <v>4983.6649524868571</v>
      </c>
      <c r="Y49" s="13">
        <f t="shared" ca="1" si="7"/>
        <v>4361.8927252912499</v>
      </c>
      <c r="Z49" s="13">
        <f t="shared" ca="1" si="7"/>
        <v>4983.6649524868571</v>
      </c>
    </row>
    <row r="50" spans="2:34" x14ac:dyDescent="0.2">
      <c r="C50" s="12">
        <f ca="1">Data!C12*Sheet1!$C$16</f>
        <v>4009.774063763221</v>
      </c>
      <c r="N50" s="13">
        <f ca="1">C50</f>
        <v>4009.774063763221</v>
      </c>
      <c r="Y50" s="13">
        <f t="shared" ca="1" si="7"/>
        <v>4009.774063763221</v>
      </c>
    </row>
    <row r="51" spans="2:34" x14ac:dyDescent="0.2">
      <c r="E51" s="13"/>
    </row>
    <row r="52" spans="2:34" x14ac:dyDescent="0.2">
      <c r="B52" t="s">
        <v>24</v>
      </c>
    </row>
    <row r="53" spans="2:34" x14ac:dyDescent="0.2">
      <c r="C53" s="12">
        <f ca="1">Data!C3*Sheet1!$D$16</f>
        <v>1824.0614003443409</v>
      </c>
      <c r="D53" s="12">
        <f ca="1">Data!D3*Sheet1!$D$16</f>
        <v>242.99375179322658</v>
      </c>
      <c r="E53" s="12">
        <f ca="1">Data!E3*Sheet1!$D$16</f>
        <v>14.328151429444166</v>
      </c>
      <c r="F53" s="12">
        <f ca="1">Data!F3*Sheet1!$D$16</f>
        <v>2.0468787756348807</v>
      </c>
      <c r="G53" s="12">
        <f ca="1">Data!G3*Sheet1!$D$16</f>
        <v>0.29241125366212584</v>
      </c>
      <c r="H53" s="12">
        <f ca="1">Data!H3*Sheet1!$D$16</f>
        <v>0.29241125366212584</v>
      </c>
      <c r="I53" s="12">
        <f ca="1">Data!I3*Sheet1!$D$16</f>
        <v>0.58482250732425167</v>
      </c>
      <c r="J53" s="12">
        <f ca="1">Data!J3*Sheet1!$D$16</f>
        <v>0.29241125366212584</v>
      </c>
      <c r="K53" s="12">
        <f ca="1">Data!K3*Sheet1!$D$16</f>
        <v>0.58482250732425167</v>
      </c>
      <c r="L53" s="12">
        <f ca="1">Data!L3*Sheet1!$D$16</f>
        <v>0.87723376098637751</v>
      </c>
      <c r="N53" s="13">
        <f ca="1">C53</f>
        <v>1824.0614003443409</v>
      </c>
      <c r="O53" s="13">
        <f ca="1">N53+D53</f>
        <v>2067.0551521375673</v>
      </c>
      <c r="P53" s="13">
        <f ca="1">O53+E53</f>
        <v>2081.3833035670114</v>
      </c>
      <c r="Q53" s="13">
        <f ca="1">P53+F53</f>
        <v>2083.4301823426463</v>
      </c>
      <c r="R53" s="13">
        <f ca="1">Q53+G53</f>
        <v>2083.7225935963083</v>
      </c>
      <c r="S53" s="13">
        <f ca="1">R53+H53</f>
        <v>2084.0150048499704</v>
      </c>
      <c r="T53" s="13">
        <f ca="1">S53+I53</f>
        <v>2084.5998273572945</v>
      </c>
      <c r="U53" s="13">
        <f ca="1">T53+J53</f>
        <v>2084.8922386109566</v>
      </c>
      <c r="V53" s="13">
        <f ca="1">U53+K53</f>
        <v>2085.4770611182807</v>
      </c>
      <c r="W53" s="13">
        <f ca="1">V53+L53</f>
        <v>2086.3542948792669</v>
      </c>
      <c r="Y53" s="13">
        <f ca="1">N41+N53</f>
        <v>4100.244002014645</v>
      </c>
      <c r="Z53" s="13">
        <f ca="1">O41+O53</f>
        <v>4646.4611815071376</v>
      </c>
      <c r="AA53" s="13">
        <f ca="1">P41+P53</f>
        <v>4678.6689333665017</v>
      </c>
      <c r="AB53" s="13">
        <f ca="1">Q41+Q53</f>
        <v>4683.2700407749835</v>
      </c>
      <c r="AC53" s="13">
        <f ca="1">R41+R53</f>
        <v>4683.9273418333378</v>
      </c>
      <c r="AD53" s="13">
        <f ca="1">S41+S53</f>
        <v>4684.5846428916921</v>
      </c>
      <c r="AE53" s="13">
        <f ca="1">T41+T53</f>
        <v>4685.8992450084006</v>
      </c>
      <c r="AF53" s="13">
        <f ca="1">U41+U53</f>
        <v>4686.5565460667549</v>
      </c>
      <c r="AG53" s="13">
        <f ca="1">V41+V53</f>
        <v>4687.8711481834634</v>
      </c>
      <c r="AH53" s="13">
        <f ca="1">W41+W53</f>
        <v>4689.8430513585263</v>
      </c>
    </row>
    <row r="54" spans="2:34" x14ac:dyDescent="0.2">
      <c r="C54" s="12">
        <f ca="1">Data!C4*Sheet1!$D$16</f>
        <v>2272.9126747157043</v>
      </c>
      <c r="D54" s="12">
        <f ca="1">Data!D4*Sheet1!$D$16</f>
        <v>403.81994130739577</v>
      </c>
      <c r="E54" s="12">
        <f ca="1">Data!E4*Sheet1!$D$16</f>
        <v>6.7254588342288946</v>
      </c>
      <c r="F54" s="12">
        <f ca="1">Data!F4*Sheet1!$D$16</f>
        <v>1.1696450146485033</v>
      </c>
      <c r="G54" s="12">
        <f ca="1">Data!G4*Sheet1!$D$16</f>
        <v>0.29241125366212584</v>
      </c>
      <c r="H54" s="12">
        <f ca="1">Data!H4*Sheet1!$D$16</f>
        <v>0.87723376098637751</v>
      </c>
      <c r="I54" s="12">
        <f ca="1">Data!I4*Sheet1!$D$16</f>
        <v>0.29241125366212584</v>
      </c>
      <c r="J54" s="12">
        <f ca="1">Data!J4*Sheet1!$D$16</f>
        <v>0.29241125366212584</v>
      </c>
      <c r="K54" s="12">
        <f ca="1">Data!K4*Sheet1!$D$16</f>
        <v>0.87723376098637751</v>
      </c>
      <c r="N54" s="13">
        <f ca="1">C54</f>
        <v>2272.9126747157043</v>
      </c>
      <c r="O54" s="13">
        <f ca="1">N54+D54</f>
        <v>2676.7326160231</v>
      </c>
      <c r="P54" s="13">
        <f ca="1">O54+E54</f>
        <v>2683.4580748573289</v>
      </c>
      <c r="Q54" s="13">
        <f ca="1">P54+F54</f>
        <v>2684.6277198719777</v>
      </c>
      <c r="R54" s="13">
        <f ca="1">Q54+G54</f>
        <v>2684.9201311256397</v>
      </c>
      <c r="S54" s="13">
        <f ca="1">R54+H54</f>
        <v>2685.7973648866259</v>
      </c>
      <c r="T54" s="13">
        <f ca="1">S54+I54</f>
        <v>2686.089776140288</v>
      </c>
      <c r="U54" s="13">
        <f ca="1">T54+J54</f>
        <v>2686.3821873939501</v>
      </c>
      <c r="V54" s="13">
        <f ca="1">U54+K54</f>
        <v>2687.2594211549363</v>
      </c>
      <c r="Y54" s="13">
        <f t="shared" ref="Y54:AG62" ca="1" si="8">N42+N54</f>
        <v>5109.201126588624</v>
      </c>
      <c r="Z54" s="13">
        <f t="shared" ca="1" si="8"/>
        <v>6016.9338881760277</v>
      </c>
      <c r="AA54" s="13">
        <f t="shared" ca="1" si="8"/>
        <v>6032.0518125181788</v>
      </c>
      <c r="AB54" s="13">
        <f t="shared" ca="1" si="8"/>
        <v>6034.681016751596</v>
      </c>
      <c r="AC54" s="13">
        <f t="shared" ca="1" si="8"/>
        <v>6035.3383178099502</v>
      </c>
      <c r="AD54" s="13">
        <f t="shared" ca="1" si="8"/>
        <v>6037.3102209850131</v>
      </c>
      <c r="AE54" s="13">
        <f t="shared" ca="1" si="8"/>
        <v>6037.9675220433674</v>
      </c>
      <c r="AF54" s="13">
        <f t="shared" ca="1" si="8"/>
        <v>6038.6248231017216</v>
      </c>
      <c r="AG54" s="13">
        <f t="shared" ca="1" si="8"/>
        <v>6040.5967262767845</v>
      </c>
    </row>
    <row r="55" spans="2:34" x14ac:dyDescent="0.2">
      <c r="C55" s="12">
        <f ca="1">Data!C5*Sheet1!$D$16</f>
        <v>3013.5903802418688</v>
      </c>
      <c r="D55" s="12">
        <f ca="1">Data!D5*Sheet1!$D$16</f>
        <v>319.60550025270356</v>
      </c>
      <c r="E55" s="12">
        <f ca="1">Data!E5*Sheet1!$D$16</f>
        <v>4.9709913122561389</v>
      </c>
      <c r="F55" s="12">
        <f ca="1">Data!F5*Sheet1!$D$16</f>
        <v>1.4620562683106293</v>
      </c>
      <c r="G55" s="12">
        <f ca="1">Data!G5*Sheet1!$D$16</f>
        <v>0.58482250732425167</v>
      </c>
      <c r="H55" s="12">
        <f ca="1">Data!H5*Sheet1!$D$16</f>
        <v>0</v>
      </c>
      <c r="I55" s="12">
        <f ca="1">Data!I5*Sheet1!$D$16</f>
        <v>0.58482250732425167</v>
      </c>
      <c r="J55" s="12">
        <f ca="1">Data!J5*Sheet1!$D$16</f>
        <v>0.58482250732425167</v>
      </c>
      <c r="N55" s="13">
        <f ca="1">C55</f>
        <v>3013.5903802418688</v>
      </c>
      <c r="O55" s="13">
        <f ca="1">N55+D55</f>
        <v>3333.1958804945725</v>
      </c>
      <c r="P55" s="13">
        <f ca="1">O55+E55</f>
        <v>3338.1668718068286</v>
      </c>
      <c r="Q55" s="13">
        <f ca="1">P55+F55</f>
        <v>3339.6289280751394</v>
      </c>
      <c r="R55" s="13">
        <f ca="1">Q55+G55</f>
        <v>3340.2137505824635</v>
      </c>
      <c r="S55" s="13">
        <f ca="1">R55+H55</f>
        <v>3340.2137505824635</v>
      </c>
      <c r="T55" s="13">
        <f ca="1">S55+I55</f>
        <v>3340.7985730897876</v>
      </c>
      <c r="U55" s="13">
        <f ca="1">T55+J55</f>
        <v>3341.3833955971118</v>
      </c>
      <c r="Y55" s="13">
        <f t="shared" ca="1" si="8"/>
        <v>6774.1447074002772</v>
      </c>
      <c r="Z55" s="13">
        <f t="shared" ca="1" si="8"/>
        <v>7492.5747641816188</v>
      </c>
      <c r="AA55" s="13">
        <f t="shared" ca="1" si="8"/>
        <v>7503.7488821736433</v>
      </c>
      <c r="AB55" s="13">
        <f t="shared" ca="1" si="8"/>
        <v>7507.0353874654156</v>
      </c>
      <c r="AC55" s="13">
        <f t="shared" ca="1" si="8"/>
        <v>7508.3499895821242</v>
      </c>
      <c r="AD55" s="13">
        <f t="shared" ca="1" si="8"/>
        <v>7508.3499895821242</v>
      </c>
      <c r="AE55" s="13">
        <f t="shared" ca="1" si="8"/>
        <v>7509.6645916988327</v>
      </c>
      <c r="AF55" s="13">
        <f t="shared" ca="1" si="8"/>
        <v>7510.9791938155413</v>
      </c>
    </row>
    <row r="56" spans="2:34" x14ac:dyDescent="0.2">
      <c r="C56" s="12">
        <f ca="1">Data!C6*Sheet1!$D$16</f>
        <v>2818.5520740492311</v>
      </c>
      <c r="D56" s="12">
        <f ca="1">Data!D6*Sheet1!$D$16</f>
        <v>290.94919739381521</v>
      </c>
      <c r="E56" s="12">
        <f ca="1">Data!E6*Sheet1!$D$16</f>
        <v>4.9709913122561389</v>
      </c>
      <c r="F56" s="12">
        <f ca="1">Data!F6*Sheet1!$D$16</f>
        <v>1.754467521972755</v>
      </c>
      <c r="G56" s="12">
        <f ca="1">Data!G6*Sheet1!$D$16</f>
        <v>0.29241125366212584</v>
      </c>
      <c r="H56" s="12">
        <f ca="1">Data!H6*Sheet1!$D$16</f>
        <v>1.4620562683106293</v>
      </c>
      <c r="I56" s="12">
        <f ca="1">Data!I6*Sheet1!$D$16</f>
        <v>1.1696450146485033</v>
      </c>
      <c r="N56" s="13">
        <f ca="1">C56</f>
        <v>2818.5520740492311</v>
      </c>
      <c r="O56" s="13">
        <f ca="1">N56+D56</f>
        <v>3109.5012714430463</v>
      </c>
      <c r="P56" s="13">
        <f ca="1">O56+E56</f>
        <v>3114.4722627553024</v>
      </c>
      <c r="Q56" s="13">
        <f ca="1">P56+F56</f>
        <v>3116.2267302772752</v>
      </c>
      <c r="R56" s="13">
        <f ca="1">Q56+G56</f>
        <v>3116.5191415309373</v>
      </c>
      <c r="S56" s="13">
        <f ca="1">R56+H56</f>
        <v>3117.9811977992481</v>
      </c>
      <c r="T56" s="13">
        <f ca="1">S56+I56</f>
        <v>3119.1508428138968</v>
      </c>
      <c r="Y56" s="13">
        <f t="shared" ca="1" si="8"/>
        <v>6335.7249014779045</v>
      </c>
      <c r="Z56" s="13">
        <f t="shared" ca="1" si="8"/>
        <v>6989.7394545405159</v>
      </c>
      <c r="AA56" s="13">
        <f t="shared" ca="1" si="8"/>
        <v>7000.9135725325405</v>
      </c>
      <c r="AB56" s="13">
        <f t="shared" ca="1" si="8"/>
        <v>7004.857378882667</v>
      </c>
      <c r="AC56" s="13">
        <f t="shared" ca="1" si="8"/>
        <v>7005.5146799410213</v>
      </c>
      <c r="AD56" s="13">
        <f t="shared" ca="1" si="8"/>
        <v>7008.8011852327936</v>
      </c>
      <c r="AE56" s="13">
        <f t="shared" ca="1" si="8"/>
        <v>7011.4303894662116</v>
      </c>
    </row>
    <row r="57" spans="2:34" x14ac:dyDescent="0.2">
      <c r="C57" s="12">
        <f ca="1">Data!C7*Sheet1!$D$16</f>
        <v>2781.1234335804788</v>
      </c>
      <c r="D57" s="12">
        <f ca="1">Data!D7*Sheet1!$D$16</f>
        <v>405.28199757570638</v>
      </c>
      <c r="E57" s="12">
        <f ca="1">Data!E7*Sheet1!$D$16</f>
        <v>11.404038892822907</v>
      </c>
      <c r="F57" s="12">
        <f ca="1">Data!F7*Sheet1!$D$16</f>
        <v>1.1696450146485033</v>
      </c>
      <c r="G57" s="12">
        <f ca="1">Data!G7*Sheet1!$D$16</f>
        <v>1.754467521972755</v>
      </c>
      <c r="H57" s="12">
        <f ca="1">Data!H7*Sheet1!$D$16</f>
        <v>1.4620562683106293</v>
      </c>
      <c r="N57" s="13">
        <f ca="1">C57</f>
        <v>2781.1234335804788</v>
      </c>
      <c r="O57" s="13">
        <f ca="1">N57+D57</f>
        <v>3186.4054311561854</v>
      </c>
      <c r="P57" s="13">
        <f ca="1">O57+E57</f>
        <v>3197.8094700490083</v>
      </c>
      <c r="Q57" s="13">
        <f ca="1">P57+F57</f>
        <v>3198.979115063657</v>
      </c>
      <c r="R57" s="13">
        <f ca="1">Q57+G57</f>
        <v>3200.7335825856298</v>
      </c>
      <c r="S57" s="13">
        <f ca="1">R57+H57</f>
        <v>3202.1956388539406</v>
      </c>
      <c r="Y57" s="13">
        <f t="shared" ca="1" si="8"/>
        <v>6251.5903660085423</v>
      </c>
      <c r="Z57" s="13">
        <f t="shared" ca="1" si="8"/>
        <v>7162.6096328877193</v>
      </c>
      <c r="AA57" s="13">
        <f t="shared" ca="1" si="8"/>
        <v>7188.2443741635398</v>
      </c>
      <c r="AB57" s="13">
        <f t="shared" ca="1" si="8"/>
        <v>7190.8735783969569</v>
      </c>
      <c r="AC57" s="13">
        <f t="shared" ca="1" si="8"/>
        <v>7194.8173847470844</v>
      </c>
      <c r="AD57" s="13">
        <f t="shared" ca="1" si="8"/>
        <v>7198.1038900388558</v>
      </c>
    </row>
    <row r="58" spans="2:34" x14ac:dyDescent="0.2">
      <c r="C58" s="12">
        <f ca="1">Data!C8*Sheet1!$D$16</f>
        <v>2930.8379954554871</v>
      </c>
      <c r="D58" s="12">
        <f ca="1">Data!D8*Sheet1!$D$16</f>
        <v>392.41590241457288</v>
      </c>
      <c r="E58" s="12">
        <f ca="1">Data!E8*Sheet1!$D$16</f>
        <v>9.0647488635259013</v>
      </c>
      <c r="F58" s="12">
        <f ca="1">Data!F8*Sheet1!$D$16</f>
        <v>4.6785800585940134</v>
      </c>
      <c r="G58" s="12">
        <f ca="1">Data!G8*Sheet1!$D$16</f>
        <v>2.6317012829591326</v>
      </c>
      <c r="N58" s="13">
        <f ca="1">C58</f>
        <v>2930.8379954554871</v>
      </c>
      <c r="O58" s="13">
        <f ca="1">N58+D58</f>
        <v>3323.25389787006</v>
      </c>
      <c r="P58" s="13">
        <f ca="1">O58+E58</f>
        <v>3332.3186467335859</v>
      </c>
      <c r="Q58" s="13">
        <f ca="1">P58+F58</f>
        <v>3336.9972267921798</v>
      </c>
      <c r="R58" s="13">
        <f ca="1">Q58+G58</f>
        <v>3339.6289280751389</v>
      </c>
      <c r="Y58" s="13">
        <f t="shared" ca="1" si="8"/>
        <v>6588.1285078859873</v>
      </c>
      <c r="Z58" s="13">
        <f t="shared" ca="1" si="8"/>
        <v>7470.2265281975706</v>
      </c>
      <c r="AA58" s="13">
        <f t="shared" ca="1" si="8"/>
        <v>7490.6028610065569</v>
      </c>
      <c r="AB58" s="13">
        <f t="shared" ca="1" si="8"/>
        <v>7501.1196779402271</v>
      </c>
      <c r="AC58" s="13">
        <f t="shared" ca="1" si="8"/>
        <v>7507.0353874654156</v>
      </c>
    </row>
    <row r="59" spans="2:34" x14ac:dyDescent="0.2">
      <c r="C59" s="12">
        <f ca="1">Data!C9*Sheet1!$D$16</f>
        <v>2875.5722685133455</v>
      </c>
      <c r="D59" s="12">
        <f ca="1">Data!D9*Sheet1!$D$16</f>
        <v>416.3936252148672</v>
      </c>
      <c r="E59" s="12">
        <f ca="1">Data!E9*Sheet1!$D$16</f>
        <v>17.252263966065424</v>
      </c>
      <c r="F59" s="12">
        <f ca="1">Data!F9*Sheet1!$D$16</f>
        <v>7.0178700878910201</v>
      </c>
      <c r="N59" s="13">
        <f ca="1">C59</f>
        <v>2875.5722685133455</v>
      </c>
      <c r="O59" s="13">
        <f ca="1">N59+D59</f>
        <v>3291.9658937282129</v>
      </c>
      <c r="P59" s="13">
        <f ca="1">O59+E59</f>
        <v>3309.2181576942785</v>
      </c>
      <c r="Q59" s="13">
        <f ca="1">P59+F59</f>
        <v>3316.2360277821695</v>
      </c>
      <c r="Y59" s="13">
        <f t="shared" ca="1" si="8"/>
        <v>6463.8986078570088</v>
      </c>
      <c r="Z59" s="13">
        <f t="shared" ca="1" si="8"/>
        <v>7399.895314953651</v>
      </c>
      <c r="AA59" s="13">
        <f t="shared" ca="1" si="8"/>
        <v>7438.6760773965598</v>
      </c>
      <c r="AB59" s="13">
        <f t="shared" ca="1" si="8"/>
        <v>7454.4513027970643</v>
      </c>
    </row>
    <row r="60" spans="2:34" x14ac:dyDescent="0.2">
      <c r="C60" s="12">
        <f ca="1">Data!C10*Sheet1!$D$16</f>
        <v>3186.9902536635095</v>
      </c>
      <c r="D60" s="12">
        <f ca="1">Data!D10*Sheet1!$D$16</f>
        <v>439.49411425417514</v>
      </c>
      <c r="E60" s="12">
        <f ca="1">Data!E10*Sheet1!$D$16</f>
        <v>24.562545307618571</v>
      </c>
      <c r="N60" s="13">
        <f ca="1">C60</f>
        <v>3186.9902536635095</v>
      </c>
      <c r="O60" s="13">
        <f ca="1">N60+D60</f>
        <v>3626.4843679176847</v>
      </c>
      <c r="P60" s="13">
        <f ca="1">O60+E60</f>
        <v>3651.0469132253033</v>
      </c>
      <c r="Y60" s="13">
        <f t="shared" ca="1" si="8"/>
        <v>7163.9242350044278</v>
      </c>
      <c r="Z60" s="13">
        <f t="shared" ca="1" si="8"/>
        <v>8151.8477257110662</v>
      </c>
      <c r="AA60" s="13">
        <f t="shared" ca="1" si="8"/>
        <v>8207.0610146128347</v>
      </c>
    </row>
    <row r="61" spans="2:34" x14ac:dyDescent="0.2">
      <c r="C61" s="12">
        <f ca="1">Data!C11*Sheet1!$D$16</f>
        <v>3495.4841262770524</v>
      </c>
      <c r="D61" s="12">
        <f ca="1">Data!D11*Sheet1!$D$16</f>
        <v>498.26877624026241</v>
      </c>
      <c r="N61" s="13">
        <f ca="1">C61</f>
        <v>3495.4841262770524</v>
      </c>
      <c r="O61" s="13">
        <f ca="1">N61+D61</f>
        <v>3993.7529025173149</v>
      </c>
      <c r="Y61" s="13">
        <f t="shared" ca="1" si="8"/>
        <v>7857.3768515683023</v>
      </c>
      <c r="Z61" s="13">
        <f t="shared" ca="1" si="8"/>
        <v>8977.4178550041725</v>
      </c>
    </row>
    <row r="62" spans="2:34" x14ac:dyDescent="0.2">
      <c r="C62" s="12">
        <f ca="1">Data!C12*Sheet1!$D$16</f>
        <v>3213.307266493101</v>
      </c>
      <c r="N62" s="13">
        <f ca="1">C62</f>
        <v>3213.307266493101</v>
      </c>
      <c r="Y62" s="13">
        <f t="shared" ca="1" si="8"/>
        <v>7223.081330256322</v>
      </c>
    </row>
    <row r="63" spans="2:34" x14ac:dyDescent="0.2">
      <c r="C63" s="12"/>
    </row>
    <row r="64" spans="2:34" x14ac:dyDescent="0.2">
      <c r="N64" s="1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36"/>
  <sheetViews>
    <sheetView tabSelected="1" topLeftCell="E1" workbookViewId="0">
      <selection activeCell="Z14" sqref="Z14"/>
    </sheetView>
  </sheetViews>
  <sheetFormatPr defaultRowHeight="12.75" x14ac:dyDescent="0.2"/>
  <cols>
    <col min="2" max="2" width="13.140625" bestFit="1" customWidth="1"/>
    <col min="3" max="3" width="11.85546875" bestFit="1" customWidth="1"/>
    <col min="4" max="4" width="11.5703125" bestFit="1" customWidth="1"/>
    <col min="5" max="7" width="11.42578125" bestFit="1" customWidth="1"/>
    <col min="8" max="8" width="10.5703125" bestFit="1" customWidth="1"/>
    <col min="9" max="11" width="10.42578125" bestFit="1" customWidth="1"/>
    <col min="12" max="12" width="11" bestFit="1" customWidth="1"/>
    <col min="15" max="15" width="11.28515625" bestFit="1" customWidth="1"/>
  </cols>
  <sheetData>
    <row r="2" spans="2:24" x14ac:dyDescent="0.2"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</row>
    <row r="3" spans="2:24" x14ac:dyDescent="0.2">
      <c r="B3" t="s">
        <v>35</v>
      </c>
      <c r="C3" s="17">
        <v>2.1119275575915E-2</v>
      </c>
      <c r="D3" s="17">
        <v>2.1119275575915E-2</v>
      </c>
      <c r="E3" s="17">
        <v>2.1119275575915E-2</v>
      </c>
      <c r="F3" s="17">
        <v>2.1119275575915E-2</v>
      </c>
      <c r="G3" s="17">
        <v>2.1119275575915E-2</v>
      </c>
      <c r="H3" s="17">
        <v>2.1119275575915E-2</v>
      </c>
      <c r="I3" s="17">
        <v>2.1119275575915E-2</v>
      </c>
      <c r="J3" s="17">
        <v>2.1119275575915E-2</v>
      </c>
      <c r="K3" s="17">
        <v>2.1119275575915E-2</v>
      </c>
      <c r="L3" s="17">
        <v>2.1119275575915E-2</v>
      </c>
      <c r="O3">
        <v>2276.181</v>
      </c>
      <c r="P3">
        <v>2127.288</v>
      </c>
      <c r="Q3">
        <v>959.09829999999999</v>
      </c>
      <c r="R3">
        <v>633.13649999999996</v>
      </c>
      <c r="S3">
        <v>470.44569999999999</v>
      </c>
      <c r="T3">
        <v>264.98590000000002</v>
      </c>
      <c r="U3">
        <v>185.1326</v>
      </c>
      <c r="V3">
        <v>98.846900000000005</v>
      </c>
      <c r="W3">
        <v>101.16759999999999</v>
      </c>
      <c r="X3">
        <v>14.589</v>
      </c>
    </row>
    <row r="4" spans="2:24" x14ac:dyDescent="0.2">
      <c r="B4" t="s">
        <v>36</v>
      </c>
      <c r="C4" s="17">
        <v>2.7927973512432699E-2</v>
      </c>
      <c r="D4" s="17">
        <v>2.7927973512432699E-2</v>
      </c>
      <c r="E4" s="17">
        <v>2.7927973512432699E-2</v>
      </c>
      <c r="F4" s="17">
        <v>2.7927973512432699E-2</v>
      </c>
      <c r="G4" s="17">
        <v>2.7927973512432699E-2</v>
      </c>
      <c r="H4" s="17">
        <v>2.7927973512432699E-2</v>
      </c>
      <c r="I4" s="17">
        <v>2.7927973512432699E-2</v>
      </c>
      <c r="J4" s="17">
        <v>2.7927973512432699E-2</v>
      </c>
      <c r="K4" s="17">
        <v>2.7927973512432699E-2</v>
      </c>
      <c r="L4" s="17"/>
      <c r="O4">
        <v>2836.2899000000002</v>
      </c>
      <c r="P4">
        <v>2776.8231999999998</v>
      </c>
      <c r="Q4">
        <v>1282.2394999999999</v>
      </c>
      <c r="R4">
        <v>814.76049999999998</v>
      </c>
      <c r="S4">
        <v>609.46680000000003</v>
      </c>
      <c r="T4">
        <v>348.81939999999997</v>
      </c>
      <c r="U4">
        <v>239.3169</v>
      </c>
      <c r="V4">
        <v>129.70070000000001</v>
      </c>
      <c r="W4">
        <v>129.2148</v>
      </c>
    </row>
    <row r="5" spans="2:24" x14ac:dyDescent="0.2">
      <c r="B5" t="s">
        <v>37</v>
      </c>
      <c r="C5" s="17">
        <v>2.8733593451734599E-2</v>
      </c>
      <c r="D5" s="17">
        <v>2.8733593451734599E-2</v>
      </c>
      <c r="E5" s="17">
        <v>2.8733593451734599E-2</v>
      </c>
      <c r="F5" s="17">
        <v>2.8733593451734599E-2</v>
      </c>
      <c r="G5" s="17">
        <v>2.8733593451734599E-2</v>
      </c>
      <c r="H5" s="17">
        <v>2.8733593451734599E-2</v>
      </c>
      <c r="I5" s="17">
        <v>2.8733593451734599E-2</v>
      </c>
      <c r="J5" s="17">
        <v>2.8733593451734599E-2</v>
      </c>
      <c r="K5" s="17"/>
      <c r="L5" s="17"/>
      <c r="O5">
        <v>3760.5540999999998</v>
      </c>
      <c r="P5">
        <v>3412.4176000000002</v>
      </c>
      <c r="Q5">
        <v>1479.3625</v>
      </c>
      <c r="R5">
        <v>993.59960000000001</v>
      </c>
      <c r="S5">
        <v>744.80150000000003</v>
      </c>
      <c r="T5">
        <v>413.58350000000002</v>
      </c>
      <c r="U5">
        <v>291.09140000000002</v>
      </c>
      <c r="V5">
        <v>153.4855</v>
      </c>
    </row>
    <row r="6" spans="2:24" x14ac:dyDescent="0.2">
      <c r="B6" t="s">
        <v>38</v>
      </c>
      <c r="C6" s="17">
        <v>2.3708652904213E-2</v>
      </c>
      <c r="D6" s="17">
        <v>2.3708652904213E-2</v>
      </c>
      <c r="E6" s="17">
        <v>2.3708652904213E-2</v>
      </c>
      <c r="F6" s="17">
        <v>2.3708652904213E-2</v>
      </c>
      <c r="G6" s="17">
        <v>2.3708652904213E-2</v>
      </c>
      <c r="H6" s="17">
        <v>2.3708652904213E-2</v>
      </c>
      <c r="I6" s="17">
        <v>2.3708652904213E-2</v>
      </c>
      <c r="J6" s="17"/>
      <c r="K6" s="17"/>
      <c r="L6" s="17"/>
      <c r="O6">
        <v>3517.1741000000002</v>
      </c>
      <c r="P6">
        <v>3181.6143999999999</v>
      </c>
      <c r="Q6">
        <v>1376.0533</v>
      </c>
      <c r="R6">
        <v>927.05330000000004</v>
      </c>
      <c r="S6">
        <v>694.51530000000002</v>
      </c>
      <c r="T6">
        <v>386.91390000000001</v>
      </c>
      <c r="U6">
        <v>273.64769999999999</v>
      </c>
    </row>
    <row r="7" spans="2:24" x14ac:dyDescent="0.2">
      <c r="B7" t="s">
        <v>39</v>
      </c>
      <c r="C7" s="17">
        <v>2.6936907410857702E-2</v>
      </c>
      <c r="D7" s="17">
        <v>2.6936907410857702E-2</v>
      </c>
      <c r="E7" s="17">
        <v>2.6936907410857702E-2</v>
      </c>
      <c r="F7" s="17">
        <v>2.6936907410857702E-2</v>
      </c>
      <c r="G7" s="17">
        <v>2.6936907410857702E-2</v>
      </c>
      <c r="H7" s="17">
        <v>2.6936907410857702E-2</v>
      </c>
      <c r="I7" s="17"/>
      <c r="J7" s="17"/>
      <c r="K7" s="17"/>
      <c r="L7" s="17"/>
      <c r="O7">
        <v>3470.4695999999999</v>
      </c>
      <c r="P7">
        <v>3286.8609000000001</v>
      </c>
      <c r="Q7">
        <v>1484.0843</v>
      </c>
      <c r="R7">
        <v>965.78070000000002</v>
      </c>
      <c r="S7">
        <v>722.94039999999995</v>
      </c>
      <c r="T7">
        <v>410.37610000000001</v>
      </c>
    </row>
    <row r="8" spans="2:24" x14ac:dyDescent="0.2">
      <c r="B8" t="s">
        <v>40</v>
      </c>
      <c r="C8" s="17">
        <v>2.7108715218381301E-2</v>
      </c>
      <c r="D8" s="17">
        <v>2.7108715218381301E-2</v>
      </c>
      <c r="E8" s="17">
        <v>2.7108715218381301E-2</v>
      </c>
      <c r="F8" s="17">
        <v>2.7108715218381301E-2</v>
      </c>
      <c r="G8" s="17">
        <v>2.7108715218381301E-2</v>
      </c>
      <c r="H8" s="17"/>
      <c r="I8" s="17"/>
      <c r="J8" s="17"/>
      <c r="K8" s="17"/>
      <c r="L8" s="17"/>
      <c r="O8">
        <v>3657.2909</v>
      </c>
      <c r="P8">
        <v>3420.5178999999998</v>
      </c>
      <c r="Q8">
        <v>1525.5994000000001</v>
      </c>
      <c r="R8">
        <v>1005.8464</v>
      </c>
      <c r="S8">
        <v>755.20489999999995</v>
      </c>
    </row>
    <row r="9" spans="2:24" x14ac:dyDescent="0.2">
      <c r="B9" t="s">
        <v>41</v>
      </c>
      <c r="C9" s="17">
        <v>3.19735600594383E-2</v>
      </c>
      <c r="D9" s="17">
        <v>3.19735600594383E-2</v>
      </c>
      <c r="E9" s="17">
        <v>3.19735600594383E-2</v>
      </c>
      <c r="F9" s="17">
        <v>3.19735600594383E-2</v>
      </c>
      <c r="G9" s="17"/>
      <c r="H9" s="17"/>
      <c r="I9" s="17"/>
      <c r="J9" s="17"/>
      <c r="K9" s="17"/>
      <c r="L9" s="17"/>
      <c r="O9">
        <v>3588.3199</v>
      </c>
      <c r="P9">
        <v>3395.1788000000001</v>
      </c>
      <c r="Q9">
        <v>1538.6396</v>
      </c>
      <c r="R9">
        <v>1010.2796</v>
      </c>
    </row>
    <row r="10" spans="2:24" x14ac:dyDescent="0.2">
      <c r="B10" t="s">
        <v>42</v>
      </c>
      <c r="C10" s="17">
        <v>2.8654127913135902E-2</v>
      </c>
      <c r="D10" s="17">
        <v>2.8654127913135902E-2</v>
      </c>
      <c r="E10" s="17">
        <v>2.8654127913135902E-2</v>
      </c>
      <c r="F10" s="17"/>
      <c r="G10" s="17"/>
      <c r="H10" s="17"/>
      <c r="I10" s="17"/>
      <c r="J10" s="17"/>
      <c r="K10" s="17"/>
      <c r="L10" s="17"/>
      <c r="O10">
        <v>3976.9342000000001</v>
      </c>
      <c r="P10">
        <v>3735.4162000000001</v>
      </c>
      <c r="Q10">
        <v>1690.0820000000001</v>
      </c>
    </row>
    <row r="11" spans="2:24" x14ac:dyDescent="0.2">
      <c r="B11" t="s">
        <v>43</v>
      </c>
      <c r="C11" s="17">
        <v>3.0211757891642401E-2</v>
      </c>
      <c r="D11" s="17">
        <v>3.0211757891642401E-2</v>
      </c>
      <c r="E11" s="17"/>
      <c r="F11" s="17"/>
      <c r="G11" s="17"/>
      <c r="H11" s="17"/>
      <c r="I11" s="17"/>
      <c r="J11" s="17"/>
      <c r="K11" s="17"/>
      <c r="L11" s="17"/>
      <c r="O11">
        <v>4361.8927000000003</v>
      </c>
      <c r="P11">
        <v>4117.2596999999996</v>
      </c>
    </row>
    <row r="12" spans="2:24" x14ac:dyDescent="0.2">
      <c r="B12" t="s">
        <v>44</v>
      </c>
      <c r="C12" s="17">
        <v>2.5762558562640502E-2</v>
      </c>
      <c r="D12" s="17"/>
      <c r="E12" s="17"/>
      <c r="F12" s="17"/>
      <c r="G12" s="17"/>
      <c r="H12" s="17"/>
      <c r="I12" s="17"/>
      <c r="J12" s="17"/>
      <c r="K12" s="17"/>
      <c r="L12" s="17"/>
      <c r="O12">
        <v>4009.7741000000001</v>
      </c>
    </row>
    <row r="14" spans="2:24" ht="12.75" customHeight="1" x14ac:dyDescent="0.2">
      <c r="C14" t="s">
        <v>45</v>
      </c>
      <c r="D14" t="s">
        <v>46</v>
      </c>
      <c r="E14" t="s">
        <v>47</v>
      </c>
      <c r="F14" t="s">
        <v>48</v>
      </c>
      <c r="G14" t="s">
        <v>49</v>
      </c>
      <c r="H14" t="s">
        <v>50</v>
      </c>
      <c r="I14" t="s">
        <v>51</v>
      </c>
      <c r="J14" t="s">
        <v>52</v>
      </c>
      <c r="K14" t="s">
        <v>53</v>
      </c>
      <c r="L14" t="s">
        <v>54</v>
      </c>
      <c r="O14" s="12">
        <f>O3*208</f>
        <v>473445.64799999999</v>
      </c>
      <c r="P14" s="12">
        <f>P3*208</f>
        <v>442475.90399999998</v>
      </c>
      <c r="Q14" s="12">
        <f>Q3*208</f>
        <v>199492.44639999999</v>
      </c>
      <c r="R14" s="12">
        <f>R3*208</f>
        <v>131692.39199999999</v>
      </c>
      <c r="S14" s="12">
        <f>S3*208</f>
        <v>97852.705600000001</v>
      </c>
      <c r="T14" s="12">
        <f>T3*208</f>
        <v>55117.067200000005</v>
      </c>
      <c r="U14" s="12">
        <f>U3*208</f>
        <v>38507.580799999996</v>
      </c>
      <c r="V14" s="12">
        <f>V3*208</f>
        <v>20560.155200000001</v>
      </c>
      <c r="W14" s="12">
        <f>W3*208</f>
        <v>21042.860799999999</v>
      </c>
      <c r="X14" s="12">
        <f>X3*208</f>
        <v>3034.5120000000002</v>
      </c>
    </row>
    <row r="15" spans="2:24" x14ac:dyDescent="0.2">
      <c r="B15" t="s">
        <v>55</v>
      </c>
      <c r="C15" s="11">
        <v>9866.5681737261293</v>
      </c>
      <c r="D15" s="11">
        <v>9866.5681737261293</v>
      </c>
      <c r="E15" s="11">
        <v>9866.5681737261293</v>
      </c>
      <c r="F15" s="11">
        <v>9866.5681737261293</v>
      </c>
      <c r="G15" s="11">
        <v>9866.5681737261293</v>
      </c>
      <c r="H15" s="11">
        <v>9866.5681737261293</v>
      </c>
      <c r="I15" s="11">
        <v>9866.5681737261293</v>
      </c>
      <c r="J15" s="11">
        <v>9866.5681737261293</v>
      </c>
      <c r="K15" s="11">
        <v>9866.5681737261293</v>
      </c>
      <c r="L15" s="11">
        <v>9866.5681737261293</v>
      </c>
      <c r="O15" s="12">
        <f t="shared" ref="O15:P23" si="0">O4*208</f>
        <v>589948.29920000001</v>
      </c>
      <c r="P15" s="12">
        <f t="shared" si="0"/>
        <v>577579.22560000001</v>
      </c>
      <c r="Q15" s="12">
        <f t="shared" ref="Q15:R15" si="1">Q4*208</f>
        <v>266705.81599999999</v>
      </c>
      <c r="R15" s="12">
        <f t="shared" si="1"/>
        <v>169470.18400000001</v>
      </c>
      <c r="S15" s="12">
        <f t="shared" ref="S15:T15" si="2">S4*208</f>
        <v>126769.0944</v>
      </c>
      <c r="T15" s="12">
        <f t="shared" si="2"/>
        <v>72554.435199999993</v>
      </c>
      <c r="U15" s="12">
        <f t="shared" ref="U15:V15" si="3">U4*208</f>
        <v>49777.915200000003</v>
      </c>
      <c r="V15" s="12">
        <f t="shared" si="3"/>
        <v>26977.745600000002</v>
      </c>
      <c r="W15" s="12">
        <f t="shared" ref="W15" si="4">W4*208</f>
        <v>26876.678400000001</v>
      </c>
    </row>
    <row r="16" spans="2:24" x14ac:dyDescent="0.2">
      <c r="B16" t="s">
        <v>56</v>
      </c>
      <c r="C16" s="11">
        <v>7461.1490216686298</v>
      </c>
      <c r="D16" s="11">
        <v>7461.1490216686298</v>
      </c>
      <c r="E16" s="11">
        <v>7461.1490216686298</v>
      </c>
      <c r="F16" s="11">
        <v>7461.1490216686298</v>
      </c>
      <c r="G16" s="11">
        <v>7461.1490216686298</v>
      </c>
      <c r="H16" s="11">
        <v>7461.1490216686298</v>
      </c>
      <c r="I16" s="11">
        <v>7461.1490216686298</v>
      </c>
      <c r="J16" s="11">
        <v>7461.1490216686298</v>
      </c>
      <c r="K16" s="11">
        <v>7461.1490216686298</v>
      </c>
      <c r="L16" s="11"/>
      <c r="O16" s="12">
        <f t="shared" si="0"/>
        <v>782195.25280000002</v>
      </c>
      <c r="P16" s="12">
        <f t="shared" si="0"/>
        <v>709782.86080000002</v>
      </c>
      <c r="Q16" s="12">
        <f t="shared" ref="Q16:R16" si="5">Q5*208</f>
        <v>307707.39999999997</v>
      </c>
      <c r="R16" s="12">
        <f t="shared" si="5"/>
        <v>206668.71679999999</v>
      </c>
      <c r="S16" s="12">
        <f t="shared" ref="S16:T16" si="6">S5*208</f>
        <v>154918.712</v>
      </c>
      <c r="T16" s="12">
        <f t="shared" si="6"/>
        <v>86025.368000000002</v>
      </c>
      <c r="U16" s="12">
        <f t="shared" ref="U16:V16" si="7">U5*208</f>
        <v>60547.011200000008</v>
      </c>
      <c r="V16" s="12">
        <f t="shared" si="7"/>
        <v>31924.984</v>
      </c>
    </row>
    <row r="17" spans="2:21" x14ac:dyDescent="0.2">
      <c r="B17" t="s">
        <v>57</v>
      </c>
      <c r="C17" s="11">
        <v>7251.9565852246296</v>
      </c>
      <c r="D17" s="11">
        <v>7251.9565852246296</v>
      </c>
      <c r="E17" s="11">
        <v>7251.9565852246296</v>
      </c>
      <c r="F17" s="11">
        <v>7251.9565852246296</v>
      </c>
      <c r="G17" s="11">
        <v>7251.9565852246296</v>
      </c>
      <c r="H17" s="11">
        <v>7251.9565852246296</v>
      </c>
      <c r="I17" s="11">
        <v>7251.9565852246296</v>
      </c>
      <c r="J17" s="11">
        <v>7251.9565852246296</v>
      </c>
      <c r="K17" s="11"/>
      <c r="L17" s="11"/>
      <c r="O17" s="12">
        <f t="shared" si="0"/>
        <v>731572.2128000001</v>
      </c>
      <c r="P17" s="12">
        <f t="shared" si="0"/>
        <v>661775.79519999993</v>
      </c>
      <c r="Q17" s="12">
        <f t="shared" ref="Q17:R17" si="8">Q6*208</f>
        <v>286219.08640000003</v>
      </c>
      <c r="R17" s="12">
        <f t="shared" si="8"/>
        <v>192827.0864</v>
      </c>
      <c r="S17" s="12">
        <f t="shared" ref="S17:T17" si="9">S6*208</f>
        <v>144459.18239999999</v>
      </c>
      <c r="T17" s="12">
        <f t="shared" si="9"/>
        <v>80478.091199999995</v>
      </c>
      <c r="U17" s="12">
        <f t="shared" ref="U17" si="10">U6*208</f>
        <v>56918.721599999997</v>
      </c>
    </row>
    <row r="18" spans="2:21" x14ac:dyDescent="0.2">
      <c r="B18" t="s">
        <v>58</v>
      </c>
      <c r="C18" s="11">
        <v>8788.9756154153692</v>
      </c>
      <c r="D18" s="11">
        <v>8788.9756154153692</v>
      </c>
      <c r="E18" s="11">
        <v>8788.9756154153692</v>
      </c>
      <c r="F18" s="11">
        <v>8788.9756154153692</v>
      </c>
      <c r="G18" s="11">
        <v>8788.9756154153692</v>
      </c>
      <c r="H18" s="11">
        <v>8788.9756154153692</v>
      </c>
      <c r="I18" s="11">
        <v>8788.9756154153692</v>
      </c>
      <c r="J18" s="11"/>
      <c r="K18" s="11"/>
      <c r="L18" s="11"/>
      <c r="O18" s="12">
        <f t="shared" si="0"/>
        <v>721857.67680000002</v>
      </c>
      <c r="P18" s="12">
        <f t="shared" si="0"/>
        <v>683667.06720000005</v>
      </c>
      <c r="Q18" s="12">
        <f t="shared" ref="Q18:R18" si="11">Q7*208</f>
        <v>308689.5344</v>
      </c>
      <c r="R18" s="12">
        <f t="shared" si="11"/>
        <v>200882.38560000001</v>
      </c>
      <c r="S18" s="12">
        <f t="shared" ref="S18:T18" si="12">S7*208</f>
        <v>150371.60319999998</v>
      </c>
      <c r="T18" s="12">
        <f t="shared" si="12"/>
        <v>85358.228799999997</v>
      </c>
    </row>
    <row r="19" spans="2:21" x14ac:dyDescent="0.2">
      <c r="B19" t="s">
        <v>59</v>
      </c>
      <c r="C19" s="11">
        <v>7735.6605593663298</v>
      </c>
      <c r="D19" s="11">
        <v>7735.6605593663298</v>
      </c>
      <c r="E19" s="11">
        <v>7735.6605593663298</v>
      </c>
      <c r="F19" s="11">
        <v>7735.6605593663298</v>
      </c>
      <c r="G19" s="11">
        <v>7735.6605593663298</v>
      </c>
      <c r="H19" s="11">
        <v>7735.6605593663298</v>
      </c>
      <c r="I19" s="11"/>
      <c r="J19" s="11"/>
      <c r="K19" s="11"/>
      <c r="L19" s="11"/>
      <c r="O19" s="12">
        <f t="shared" si="0"/>
        <v>760716.50719999999</v>
      </c>
      <c r="P19" s="12">
        <f t="shared" si="0"/>
        <v>711467.72320000001</v>
      </c>
      <c r="Q19" s="12">
        <f t="shared" ref="Q19:R19" si="13">Q8*208</f>
        <v>317324.6752</v>
      </c>
      <c r="R19" s="12">
        <f t="shared" si="13"/>
        <v>209216.05120000002</v>
      </c>
      <c r="S19" s="12">
        <f t="shared" ref="S19" si="14">S8*208</f>
        <v>157082.61919999999</v>
      </c>
    </row>
    <row r="20" spans="2:21" x14ac:dyDescent="0.2">
      <c r="B20" t="s">
        <v>60</v>
      </c>
      <c r="C20" s="11">
        <v>7686.6340057379202</v>
      </c>
      <c r="D20" s="11">
        <v>7686.6340057379202</v>
      </c>
      <c r="E20" s="11">
        <v>7686.6340057379202</v>
      </c>
      <c r="F20" s="11">
        <v>7686.6340057379202</v>
      </c>
      <c r="G20" s="11">
        <v>7686.6340057379202</v>
      </c>
      <c r="H20" s="11"/>
      <c r="I20" s="11"/>
      <c r="J20" s="11"/>
      <c r="K20" s="11"/>
      <c r="L20" s="11"/>
      <c r="O20" s="12">
        <f t="shared" si="0"/>
        <v>746370.5392</v>
      </c>
      <c r="P20" s="12">
        <f t="shared" si="0"/>
        <v>706197.19040000008</v>
      </c>
      <c r="Q20" s="12">
        <f t="shared" ref="Q20:R20" si="15">Q9*208</f>
        <v>320037.0368</v>
      </c>
      <c r="R20" s="12">
        <f t="shared" si="15"/>
        <v>210138.1568</v>
      </c>
    </row>
    <row r="21" spans="2:21" x14ac:dyDescent="0.2">
      <c r="B21" t="s">
        <v>61</v>
      </c>
      <c r="C21" s="11">
        <v>6517.09637156793</v>
      </c>
      <c r="D21" s="11">
        <v>6517.09637156793</v>
      </c>
      <c r="E21" s="11">
        <v>6517.09637156793</v>
      </c>
      <c r="F21" s="11">
        <v>6517.09637156793</v>
      </c>
      <c r="G21" s="11"/>
      <c r="H21" s="11"/>
      <c r="I21" s="11"/>
      <c r="J21" s="11"/>
      <c r="K21" s="11"/>
      <c r="L21" s="11"/>
      <c r="O21" s="12">
        <f t="shared" si="0"/>
        <v>827202.31359999999</v>
      </c>
      <c r="P21" s="12">
        <f t="shared" si="0"/>
        <v>776966.56960000005</v>
      </c>
      <c r="Q21" s="12">
        <f t="shared" ref="Q21" si="16">Q10*208</f>
        <v>351537.05600000004</v>
      </c>
    </row>
    <row r="22" spans="2:21" x14ac:dyDescent="0.2">
      <c r="B22" t="s">
        <v>62</v>
      </c>
      <c r="C22" s="11">
        <v>7272.0681948917199</v>
      </c>
      <c r="D22" s="11">
        <v>7272.0681948917199</v>
      </c>
      <c r="E22" s="11">
        <v>7272.0681948917199</v>
      </c>
      <c r="F22" s="11"/>
      <c r="G22" s="11"/>
      <c r="H22" s="11"/>
      <c r="I22" s="11"/>
      <c r="J22" s="11"/>
      <c r="K22" s="11"/>
      <c r="L22" s="11"/>
      <c r="O22" s="12">
        <f t="shared" si="0"/>
        <v>907273.68160000001</v>
      </c>
      <c r="P22" s="12">
        <f t="shared" si="0"/>
        <v>856390.0175999999</v>
      </c>
    </row>
    <row r="23" spans="2:21" x14ac:dyDescent="0.2">
      <c r="B23" t="s">
        <v>63</v>
      </c>
      <c r="C23" s="11">
        <v>6897.1416028432504</v>
      </c>
      <c r="D23" s="11">
        <v>6897.1416028432504</v>
      </c>
      <c r="E23" s="11"/>
      <c r="F23" s="11"/>
      <c r="G23" s="11"/>
      <c r="H23" s="11"/>
      <c r="I23" s="11"/>
      <c r="J23" s="11"/>
      <c r="K23" s="11"/>
      <c r="L23" s="11"/>
      <c r="O23" s="12">
        <f t="shared" si="0"/>
        <v>834033.01280000003</v>
      </c>
    </row>
    <row r="24" spans="2:21" x14ac:dyDescent="0.2">
      <c r="B24" t="s">
        <v>64</v>
      </c>
      <c r="C24" s="11">
        <v>8088.2794208044297</v>
      </c>
      <c r="D24" s="11"/>
      <c r="E24" s="11"/>
      <c r="F24" s="11"/>
      <c r="G24" s="11"/>
      <c r="H24" s="11"/>
      <c r="I24" s="11"/>
      <c r="J24" s="11"/>
      <c r="K24" s="11"/>
      <c r="L24" s="11"/>
    </row>
    <row r="26" spans="2:21" x14ac:dyDescent="0.2">
      <c r="C26" t="s">
        <v>45</v>
      </c>
      <c r="D26" t="s">
        <v>46</v>
      </c>
      <c r="E26" t="s">
        <v>47</v>
      </c>
      <c r="F26" t="s">
        <v>48</v>
      </c>
      <c r="G26" t="s">
        <v>49</v>
      </c>
      <c r="H26" t="s">
        <v>50</v>
      </c>
      <c r="I26" t="s">
        <v>51</v>
      </c>
      <c r="J26" t="s">
        <v>52</v>
      </c>
      <c r="K26" t="s">
        <v>53</v>
      </c>
      <c r="L26" t="s">
        <v>54</v>
      </c>
    </row>
    <row r="27" spans="2:21" ht="12.75" customHeight="1" x14ac:dyDescent="0.2">
      <c r="B27" t="s">
        <v>55</v>
      </c>
      <c r="C27" s="12">
        <f>C3*C15</f>
        <v>208.37477224947452</v>
      </c>
      <c r="D27" s="12">
        <f t="shared" ref="D27:K35" si="17">D3*D15</f>
        <v>208.37477224947452</v>
      </c>
      <c r="E27" s="12">
        <f t="shared" si="17"/>
        <v>208.37477224947452</v>
      </c>
      <c r="F27" s="12">
        <f t="shared" si="17"/>
        <v>208.37477224947452</v>
      </c>
      <c r="G27" s="12">
        <f t="shared" si="17"/>
        <v>208.37477224947452</v>
      </c>
      <c r="H27" s="12">
        <f t="shared" si="17"/>
        <v>208.37477224947452</v>
      </c>
      <c r="I27" s="12">
        <f t="shared" si="17"/>
        <v>208.37477224947452</v>
      </c>
      <c r="J27" s="12">
        <f t="shared" si="17"/>
        <v>208.37477224947452</v>
      </c>
      <c r="K27" s="12">
        <f t="shared" si="17"/>
        <v>208.37477224947452</v>
      </c>
      <c r="L27" s="12">
        <f>L3*L15</f>
        <v>208.37477224947452</v>
      </c>
    </row>
    <row r="28" spans="2:21" ht="12.75" customHeight="1" x14ac:dyDescent="0.2">
      <c r="B28" t="s">
        <v>56</v>
      </c>
      <c r="C28" s="12">
        <f t="shared" ref="C28:C36" si="18">C4*C16</f>
        <v>208.37477224947463</v>
      </c>
      <c r="D28" s="12">
        <f t="shared" si="17"/>
        <v>208.37477224947463</v>
      </c>
      <c r="E28" s="12">
        <f t="shared" si="17"/>
        <v>208.37477224947463</v>
      </c>
      <c r="F28" s="12">
        <f t="shared" si="17"/>
        <v>208.37477224947463</v>
      </c>
      <c r="G28" s="12">
        <f t="shared" si="17"/>
        <v>208.37477224947463</v>
      </c>
      <c r="H28" s="12">
        <f t="shared" si="17"/>
        <v>208.37477224947463</v>
      </c>
      <c r="I28" s="12">
        <f t="shared" si="17"/>
        <v>208.37477224947463</v>
      </c>
      <c r="J28" s="12">
        <f t="shared" si="17"/>
        <v>208.37477224947463</v>
      </c>
      <c r="K28" s="12">
        <f t="shared" si="17"/>
        <v>208.37477224947463</v>
      </c>
      <c r="L28" s="12"/>
    </row>
    <row r="29" spans="2:21" ht="12.75" customHeight="1" x14ac:dyDescent="0.2">
      <c r="B29" t="s">
        <v>57</v>
      </c>
      <c r="C29" s="12">
        <f t="shared" si="18"/>
        <v>208.37477224947403</v>
      </c>
      <c r="D29" s="12">
        <f t="shared" si="17"/>
        <v>208.37477224947403</v>
      </c>
      <c r="E29" s="12">
        <f t="shared" si="17"/>
        <v>208.37477224947403</v>
      </c>
      <c r="F29" s="12">
        <f t="shared" si="17"/>
        <v>208.37477224947403</v>
      </c>
      <c r="G29" s="12">
        <f t="shared" si="17"/>
        <v>208.37477224947403</v>
      </c>
      <c r="H29" s="12">
        <f t="shared" si="17"/>
        <v>208.37477224947403</v>
      </c>
      <c r="I29" s="12">
        <f t="shared" si="17"/>
        <v>208.37477224947403</v>
      </c>
      <c r="J29" s="12">
        <f t="shared" si="17"/>
        <v>208.37477224947403</v>
      </c>
      <c r="K29" s="12"/>
      <c r="L29" s="12"/>
    </row>
    <row r="30" spans="2:21" ht="12.75" customHeight="1" x14ac:dyDescent="0.2">
      <c r="B30" t="s">
        <v>58</v>
      </c>
      <c r="C30" s="12">
        <f t="shared" si="18"/>
        <v>208.37477224947483</v>
      </c>
      <c r="D30" s="12">
        <f t="shared" si="17"/>
        <v>208.37477224947483</v>
      </c>
      <c r="E30" s="12">
        <f t="shared" si="17"/>
        <v>208.37477224947483</v>
      </c>
      <c r="F30" s="12">
        <f t="shared" si="17"/>
        <v>208.37477224947483</v>
      </c>
      <c r="G30" s="12">
        <f t="shared" si="17"/>
        <v>208.37477224947483</v>
      </c>
      <c r="H30" s="12">
        <f t="shared" si="17"/>
        <v>208.37477224947483</v>
      </c>
      <c r="I30" s="12">
        <f t="shared" si="17"/>
        <v>208.37477224947483</v>
      </c>
      <c r="J30" s="12"/>
      <c r="K30" s="12"/>
      <c r="L30" s="12"/>
    </row>
    <row r="31" spans="2:21" ht="12.75" customHeight="1" x14ac:dyDescent="0.2">
      <c r="B31" t="s">
        <v>59</v>
      </c>
      <c r="C31" s="12">
        <f t="shared" si="18"/>
        <v>208.37477224947452</v>
      </c>
      <c r="D31" s="12">
        <f t="shared" si="17"/>
        <v>208.37477224947452</v>
      </c>
      <c r="E31" s="12">
        <f t="shared" si="17"/>
        <v>208.37477224947452</v>
      </c>
      <c r="F31" s="12">
        <f t="shared" si="17"/>
        <v>208.37477224947452</v>
      </c>
      <c r="G31" s="12">
        <f t="shared" si="17"/>
        <v>208.37477224947452</v>
      </c>
      <c r="H31" s="12">
        <f t="shared" si="17"/>
        <v>208.37477224947452</v>
      </c>
      <c r="I31" s="12"/>
      <c r="J31" s="12"/>
      <c r="K31" s="12"/>
      <c r="L31" s="12"/>
    </row>
    <row r="32" spans="2:21" ht="12.75" customHeight="1" x14ac:dyDescent="0.2">
      <c r="B32" t="s">
        <v>60</v>
      </c>
      <c r="C32" s="12">
        <f t="shared" si="18"/>
        <v>208.37477224947477</v>
      </c>
      <c r="D32" s="12">
        <f t="shared" si="17"/>
        <v>208.37477224947477</v>
      </c>
      <c r="E32" s="12">
        <f t="shared" si="17"/>
        <v>208.37477224947477</v>
      </c>
      <c r="F32" s="12">
        <f t="shared" si="17"/>
        <v>208.37477224947477</v>
      </c>
      <c r="G32" s="12">
        <f t="shared" si="17"/>
        <v>208.37477224947477</v>
      </c>
      <c r="H32" s="12"/>
      <c r="I32" s="12"/>
      <c r="J32" s="12"/>
      <c r="K32" s="12"/>
      <c r="L32" s="12"/>
    </row>
    <row r="33" spans="2:12" ht="12.75" customHeight="1" x14ac:dyDescent="0.2">
      <c r="B33" t="s">
        <v>61</v>
      </c>
      <c r="C33" s="12">
        <f t="shared" si="18"/>
        <v>208.37477224947463</v>
      </c>
      <c r="D33" s="12">
        <f t="shared" si="17"/>
        <v>208.37477224947463</v>
      </c>
      <c r="E33" s="12">
        <f t="shared" si="17"/>
        <v>208.37477224947463</v>
      </c>
      <c r="F33" s="12">
        <f t="shared" si="17"/>
        <v>208.37477224947463</v>
      </c>
      <c r="G33" s="12"/>
      <c r="H33" s="12"/>
      <c r="I33" s="12"/>
      <c r="J33" s="12"/>
      <c r="K33" s="12"/>
      <c r="L33" s="12"/>
    </row>
    <row r="34" spans="2:12" ht="12.75" customHeight="1" x14ac:dyDescent="0.2">
      <c r="B34" t="s">
        <v>62</v>
      </c>
      <c r="C34" s="12">
        <f t="shared" si="18"/>
        <v>208.37477224947463</v>
      </c>
      <c r="D34" s="12">
        <f t="shared" si="17"/>
        <v>208.37477224947463</v>
      </c>
      <c r="E34" s="12">
        <f t="shared" si="17"/>
        <v>208.37477224947463</v>
      </c>
      <c r="F34" s="12"/>
      <c r="G34" s="12"/>
      <c r="H34" s="12"/>
      <c r="I34" s="12"/>
      <c r="J34" s="12"/>
      <c r="K34" s="12"/>
      <c r="L34" s="12"/>
    </row>
    <row r="35" spans="2:12" ht="12.75" customHeight="1" x14ac:dyDescent="0.2">
      <c r="B35" t="s">
        <v>63</v>
      </c>
      <c r="C35" s="12">
        <f t="shared" si="18"/>
        <v>208.37477224947469</v>
      </c>
      <c r="D35" s="12">
        <f t="shared" si="17"/>
        <v>208.37477224947469</v>
      </c>
      <c r="E35" s="12"/>
      <c r="F35" s="12"/>
      <c r="G35" s="12"/>
      <c r="H35" s="12"/>
      <c r="I35" s="12"/>
      <c r="J35" s="12"/>
      <c r="K35" s="12"/>
      <c r="L35" s="12"/>
    </row>
    <row r="36" spans="2:12" ht="12.75" customHeight="1" x14ac:dyDescent="0.2">
      <c r="B36" t="s">
        <v>64</v>
      </c>
      <c r="C36" s="12">
        <f t="shared" si="18"/>
        <v>208.37477224947412</v>
      </c>
      <c r="D36" s="12"/>
      <c r="E36" s="12"/>
      <c r="F36" s="12"/>
      <c r="G36" s="12"/>
      <c r="H36" s="12"/>
      <c r="I36" s="12"/>
      <c r="J36" s="12"/>
      <c r="K36" s="12"/>
      <c r="L36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Claims Numbers</vt:lpstr>
      <vt:lpstr>Payment Amounts</vt:lpstr>
      <vt:lpstr>Parameters</vt:lpstr>
      <vt:lpstr>Projections - RBNS</vt:lpstr>
      <vt:lpstr>Projections - RBNS (2)</vt:lpstr>
      <vt:lpstr>Projections - RBNS (2nd attempt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ROBER850</cp:lastModifiedBy>
  <dcterms:modified xsi:type="dcterms:W3CDTF">2013-05-25T16:07:37Z</dcterms:modified>
</cp:coreProperties>
</file>