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GESAC\Analises pontos emendas\"/>
    </mc:Choice>
  </mc:AlternateContent>
  <xr:revisionPtr revIDLastSave="0" documentId="13_ncr:1_{B4212082-0251-4C3E-9396-AFD4AA865E62}" xr6:coauthVersionLast="47" xr6:coauthVersionMax="47" xr10:uidLastSave="{00000000-0000-0000-0000-000000000000}"/>
  <bookViews>
    <workbookView xWindow="-24120" yWindow="-1920" windowWidth="24240" windowHeight="13140" xr2:uid="{00000000-000D-0000-FFFF-FFFF00000000}"/>
  </bookViews>
  <sheets>
    <sheet name="Planilha1" sheetId="1" r:id="rId1"/>
  </sheets>
  <definedNames>
    <definedName name="_xlnm._FilterDatabase" localSheetId="0" hidden="1">Planilha1!$A$1:$M$91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1" l="1"/>
  <c r="D85" i="1"/>
  <c r="D82" i="1"/>
  <c r="D81" i="1"/>
  <c r="D79" i="1"/>
  <c r="D78" i="1"/>
  <c r="D73" i="1"/>
  <c r="D70" i="1"/>
  <c r="D67" i="1"/>
  <c r="D65" i="1"/>
  <c r="D49" i="1"/>
  <c r="D48" i="1"/>
  <c r="D2" i="1"/>
  <c r="E69" i="1"/>
  <c r="D69" i="1"/>
  <c r="E68" i="1"/>
  <c r="H2" i="1"/>
  <c r="E59" i="1" l="1"/>
  <c r="D59" i="1"/>
  <c r="E88" i="1"/>
  <c r="D88" i="1"/>
  <c r="H54" i="1"/>
  <c r="H91" i="1" s="1"/>
  <c r="G54" i="1"/>
  <c r="G91" i="1" s="1"/>
  <c r="F54" i="1"/>
  <c r="F91" i="1" s="1"/>
  <c r="D71" i="1"/>
  <c r="E90" i="1"/>
  <c r="E89" i="1"/>
  <c r="E87" i="1"/>
  <c r="E84" i="1"/>
  <c r="E81" i="1"/>
  <c r="E80" i="1"/>
  <c r="E77" i="1"/>
  <c r="E66" i="1"/>
  <c r="D89" i="1"/>
  <c r="D90" i="1"/>
  <c r="D87" i="1"/>
  <c r="D84" i="1"/>
  <c r="D80" i="1"/>
  <c r="D77" i="1"/>
  <c r="D66" i="1"/>
  <c r="E71" i="1"/>
  <c r="E48" i="1"/>
  <c r="D5" i="1"/>
  <c r="E79" i="1"/>
  <c r="E49" i="1"/>
  <c r="E72" i="1"/>
  <c r="E82" i="1"/>
  <c r="E75" i="1"/>
  <c r="E65" i="1"/>
  <c r="D91" i="1" l="1"/>
  <c r="E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 Fleury Pinto</author>
  </authors>
  <commentList>
    <comment ref="F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89 + 4 GESAC
197 + 25 Livre</t>
        </r>
      </text>
    </comment>
    <comment ref="H2" authorId="0" shapeId="0" xr:uid="{BE56259D-B00B-4324-97F8-414F387526BD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37 Livre Maceio
99 Livre interior
87 GESAC</t>
        </r>
      </text>
    </comment>
    <comment ref="H3" authorId="0" shapeId="0" xr:uid="{5F60EF8E-AF49-45DD-A625-BB6F5B2DC9D4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4 GESAC
19 Livre</t>
        </r>
      </text>
    </comment>
    <comment ref="H4" authorId="0" shapeId="0" xr:uid="{B28D646A-CF7F-49FD-BDEA-798C227EEB58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Livre</t>
        </r>
      </text>
    </comment>
    <comment ref="F48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68 Livre
20 GESAC</t>
        </r>
      </text>
    </comment>
    <comment ref="F54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3+2 Livre</t>
        </r>
      </text>
    </comment>
    <comment ref="F59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12 GESAC
19 Livre
1 indefinido</t>
        </r>
      </text>
    </comment>
    <comment ref="F60" authorId="0" shapeId="0" xr:uid="{EE590C4B-879D-46F4-B955-334C37FB28AB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23 GESAC
4 Livre</t>
        </r>
      </text>
    </comment>
    <comment ref="F68" authorId="0" shapeId="0" xr:uid="{08211C86-871A-42AB-99B0-466DE3129011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Todos GESAC 20M</t>
        </r>
      </text>
    </comment>
    <comment ref="C71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34 Pontos Jaqueline Cassol (R$ 23800 mensal)
Desde mar/21
Por 15 meses: R$ 357 mil</t>
        </r>
      </text>
    </comment>
    <comment ref="E72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20MB
23 pontos já instalados</t>
        </r>
      </text>
    </comment>
    <comment ref="F87" authorId="0" shapeId="0" xr:uid="{625A8CD4-8BA6-4EFD-A2C5-B4F2A0F663C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Todos Wi-Fi</t>
        </r>
      </text>
    </comment>
    <comment ref="F88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Marcel Fleury Pinto:</t>
        </r>
        <r>
          <rPr>
            <sz val="9"/>
            <color indexed="81"/>
            <rFont val="Segoe UI"/>
            <family val="2"/>
          </rPr>
          <t xml:space="preserve">
16 GESAC
9 Livre</t>
        </r>
      </text>
    </comment>
  </commentList>
</comments>
</file>

<file path=xl/sharedStrings.xml><?xml version="1.0" encoding="utf-8"?>
<sst xmlns="http://schemas.openxmlformats.org/spreadsheetml/2006/main" count="261" uniqueCount="227">
  <si>
    <t>Emenda</t>
  </si>
  <si>
    <t>Valor</t>
  </si>
  <si>
    <t>Pontos indicados</t>
  </si>
  <si>
    <t>Encaminhamento</t>
  </si>
  <si>
    <t>Bancada AL</t>
  </si>
  <si>
    <t>Pontos analisados</t>
  </si>
  <si>
    <t>Pontos Gesac</t>
  </si>
  <si>
    <t>Processo</t>
  </si>
  <si>
    <t>53115.006508/2021-23</t>
  </si>
  <si>
    <t>53115.007129/2021-51</t>
  </si>
  <si>
    <t>53115.007143/2021-54</t>
  </si>
  <si>
    <t>53115.007124/2021-28</t>
  </si>
  <si>
    <t>53115.006539/2021-84</t>
  </si>
  <si>
    <t>53115.007137/2021-05</t>
  </si>
  <si>
    <t>Bancada MG</t>
  </si>
  <si>
    <t>53115.006430/2021-47</t>
  </si>
  <si>
    <t>Sen. Antonio Anastasia</t>
  </si>
  <si>
    <t>Bruno</t>
  </si>
  <si>
    <t>Thiago</t>
  </si>
  <si>
    <t>Marcel</t>
  </si>
  <si>
    <t>Maria</t>
  </si>
  <si>
    <t>Pontos cadastrados</t>
  </si>
  <si>
    <t>Responsável</t>
  </si>
  <si>
    <t>Dep. Misael Varella</t>
  </si>
  <si>
    <t>Dep. Euclydes Pettersen</t>
  </si>
  <si>
    <t>Dep. Áurea Carolina</t>
  </si>
  <si>
    <t>Dep. Patrus Ananias</t>
  </si>
  <si>
    <t>53115.017899/2021-10</t>
  </si>
  <si>
    <t>Dep. Joênia Wapichana</t>
  </si>
  <si>
    <t>Data Aspar informada</t>
  </si>
  <si>
    <t>Data Cadastrado</t>
  </si>
  <si>
    <t>12 meses
Respondido que serão por 12 meses</t>
  </si>
  <si>
    <t>Dep. Eros Biondini</t>
  </si>
  <si>
    <t>Dep. Bilac Pinto</t>
  </si>
  <si>
    <t>Dep. Eduardo Barbosa</t>
  </si>
  <si>
    <t>Dep. Mauro Lopes</t>
  </si>
  <si>
    <t>Dep. André Janones</t>
  </si>
  <si>
    <t>Dep. Paulo Guedes</t>
  </si>
  <si>
    <t>Dep. Subtenente Gonzaga</t>
  </si>
  <si>
    <t>Dep. Igor Timo</t>
  </si>
  <si>
    <t>1 local não encontrado, 1 não atende aos critérios
Substituídos em 09/07</t>
  </si>
  <si>
    <t>Cristiany</t>
  </si>
  <si>
    <t>Lia</t>
  </si>
  <si>
    <t>Vinicius</t>
  </si>
  <si>
    <t>53115.015934/2021-58</t>
  </si>
  <si>
    <t>53115.018439/2021-09</t>
  </si>
  <si>
    <t>Pontos aprovados</t>
  </si>
  <si>
    <t>1 já atendido e 1 não atende aos critérios
Substituídos em 14/07</t>
  </si>
  <si>
    <t>01250.003043/2020-10</t>
  </si>
  <si>
    <t>1 local não encontrado, 1 já atendido e 1 não atende aos critérios
Substituídos em 15/07</t>
  </si>
  <si>
    <t>1 não encontrado</t>
  </si>
  <si>
    <t>3 não atendem aos critérios
Substituídos em 22/07</t>
  </si>
  <si>
    <t>Dep. Evair de Melo</t>
  </si>
  <si>
    <t>1 não atende aos critérios
Substituídos em 23/07</t>
  </si>
  <si>
    <t>Leonardo</t>
  </si>
  <si>
    <t>Quantidade excedida - serão para 10 meses
Corrigidos em 28/07</t>
  </si>
  <si>
    <t>1 não atende aos critérios, 4 sem local de instalação
Resolvido em 28/07</t>
  </si>
  <si>
    <t>Bancada PA</t>
  </si>
  <si>
    <t>Leo, Cristiany</t>
  </si>
  <si>
    <t>Bancada ES</t>
  </si>
  <si>
    <t>53115.006432/2021-36</t>
  </si>
  <si>
    <t>Dep. Neucimar Fraga</t>
  </si>
  <si>
    <t>Dep. Amaro Neto</t>
  </si>
  <si>
    <t>Dep. Mario Heringer</t>
  </si>
  <si>
    <t>Dep. Leonardo Monteiro</t>
  </si>
  <si>
    <t>1 local não encontrado, 3 falta o estabelecimento e 2 não atendem aos critérios</t>
  </si>
  <si>
    <t>1 local não encontrado, 2 falta o estabelecimento e 3 não atendem aos critérios</t>
  </si>
  <si>
    <t>2 não encontrados, 7 não atendem aos critérios
Nova planilha 26/7 - 6 não encontrados, 2 sem local de instalação
Corrigidos em 3 e 10/08</t>
  </si>
  <si>
    <t>53115.007162/2021-81</t>
  </si>
  <si>
    <t>Quantidade excedida - para menos meses
Novos pontos em 09/08
1 não encontrado, 4 falta local e 1 ponto não atende aos critérios</t>
  </si>
  <si>
    <t>1 sem local de instalação e 5 não antedem aos critérios
Corrigidos em 13/08</t>
  </si>
  <si>
    <t>Serão por 12 meses</t>
  </si>
  <si>
    <t>Dep. Cabo Junio Amaral bancada</t>
  </si>
  <si>
    <t>Dep. Lucas Gonzalez</t>
  </si>
  <si>
    <t>Bancada SP</t>
  </si>
  <si>
    <t>Bancada MA</t>
  </si>
  <si>
    <t>Celso Sabino - PA</t>
  </si>
  <si>
    <t>Confúcio Moura - RO</t>
  </si>
  <si>
    <t>Coronel Chrisóstomo - RO</t>
  </si>
  <si>
    <t>Dimas Fabiano - MG</t>
  </si>
  <si>
    <t>Fabio Reis - SE</t>
  </si>
  <si>
    <t>Flávia Arruda - DF</t>
  </si>
  <si>
    <t>Flaviano Melo - AC</t>
  </si>
  <si>
    <t>General Girão - RN</t>
  </si>
  <si>
    <t>João Roma - BA</t>
  </si>
  <si>
    <t>José Medeiros - MT</t>
  </si>
  <si>
    <t>José Nunes - BA</t>
  </si>
  <si>
    <t>Josivaldo JP - MA</t>
  </si>
  <si>
    <t>Cabo Junio Amaral - MG individual</t>
  </si>
  <si>
    <t>Leo de Brito - AC</t>
  </si>
  <si>
    <t>Leur Lomanto - BA</t>
  </si>
  <si>
    <t>Luciano Bivar - PE</t>
  </si>
  <si>
    <t>Luis Tibé - MG individual</t>
  </si>
  <si>
    <t>Mara Rocha - AC</t>
  </si>
  <si>
    <t>Sergio Petecão - AC</t>
  </si>
  <si>
    <t>Soraya Thronicke - MS</t>
  </si>
  <si>
    <t>Uldurico Junior - BA</t>
  </si>
  <si>
    <t>Perpétua Almeida - AC</t>
  </si>
  <si>
    <t>53115.007222/2021-65</t>
  </si>
  <si>
    <t>53115.006538/2021-30</t>
  </si>
  <si>
    <t>53115.007127/2021-61</t>
  </si>
  <si>
    <t>53115.007140/2021-11</t>
  </si>
  <si>
    <t>53115.007148/2021-87</t>
  </si>
  <si>
    <t>53115.007150/2021-56</t>
  </si>
  <si>
    <t>53115.007161/2021-36</t>
  </si>
  <si>
    <t>53115.007232/2021-09</t>
  </si>
  <si>
    <t>1 ponto repetido, 10 já possuem GESAC e 32 escolas já possuem banda larga
Novos 55: 3 já possuem GESAC, 17 escolas já possuem banda larga, 2 não encontrados e 2 não atendem aos critérios</t>
  </si>
  <si>
    <t>03/08/2021
25/08/2021</t>
  </si>
  <si>
    <t>Quantidade excedida (ainda mais considerando que vai cobrir pontos da Dep. Jaqueline Cassol)
2 local não encontrado, 8 falta o estabelecimento e 30 não atendem aos critérios</t>
  </si>
  <si>
    <t>2 locais não encontrado, 2 falta o estabelecimento e 2 não atendem aos critérios
Nova lista em 24/08: 1 local não encontrado
Corrigido em 26/08</t>
  </si>
  <si>
    <t>1 não encontrados, 13 já atendidos</t>
  </si>
  <si>
    <t>1 falta o estabelecimento</t>
  </si>
  <si>
    <t>1 local não encontrado e 2 não atendem aos critérios</t>
  </si>
  <si>
    <t>Sen. Carlos Viana</t>
  </si>
  <si>
    <t>Sen. Rodrigo Pacheco</t>
  </si>
  <si>
    <t>1 local não encontrado, 2 não atendem aos critérios
Corrigidos em 31/08</t>
  </si>
  <si>
    <t>1 não atende aos critérios
Corrigido em 09/09</t>
  </si>
  <si>
    <t>Quantidade excedida - serão para 8 meses
1 não encontrado
Corrigidos em 13/09</t>
  </si>
  <si>
    <t>Enviou pontos sem endereço e contato</t>
  </si>
  <si>
    <t>2 locais não encontrados, 3 não atendem aos critérios
Corrigidos em 16/09</t>
  </si>
  <si>
    <t>5 locais não encontrado
corrigidos em 24/09</t>
  </si>
  <si>
    <t>2 pontos não atendem aos critérios
corrigidos em 21/09</t>
  </si>
  <si>
    <t>Dep. Lincoln Portela</t>
  </si>
  <si>
    <t>não definido Gesac ou Livre
3 não encontrados, 10 falta o estabelecimento e 23 não atendem aos critérios</t>
  </si>
  <si>
    <t>53115.007159/2021-67</t>
  </si>
  <si>
    <t>Dep. Zé Silva</t>
  </si>
  <si>
    <t>Dep. Da Vitoria</t>
  </si>
  <si>
    <t>Planilha incompleta e não definido Gesac ou Livre
30/08: Todos pontos livre. Enviou nova planilha com 54 pontos
2 local não encontrado, 6 falta o estabelecimento e 1 não atende ao critério</t>
  </si>
  <si>
    <t>Dep. Aécio Neves</t>
  </si>
  <si>
    <t>8 meses e irá renovar emenda
2 não atendem aos critérios
Nova planilha em 15/09: 1 não encontrada
Resolvidos em 4/10</t>
  </si>
  <si>
    <t>5 não atendem aos critérios
Corrigidos em 5/10</t>
  </si>
  <si>
    <t>Edna Henrique - PB</t>
  </si>
  <si>
    <t>Dep. Dimas Fabiano</t>
  </si>
  <si>
    <t>2 local não encontrado e 1 não atende aos critérios</t>
  </si>
  <si>
    <t>Dep. Charles Evangelista</t>
  </si>
  <si>
    <t>1 local não encontrado e 1 falta estabelecimento</t>
  </si>
  <si>
    <t>1 local não encontrado, 5 falta o estabelecimento e 1 não atende aos critérios</t>
  </si>
  <si>
    <t>2a: 15/10</t>
  </si>
  <si>
    <t>4 local não encontrado, 4 já atendidos, 3 falta o estabelecimento e 4 não atendem aos critérios</t>
  </si>
  <si>
    <t>4 não encontrados, 2 sem estabelecimento
Corrigidos em 21/10</t>
  </si>
  <si>
    <t>Weliton Prado</t>
  </si>
  <si>
    <t>3 falta o estabelecimento e 6 não atendem aos critérios</t>
  </si>
  <si>
    <t>Dep. Gastão Vieira</t>
  </si>
  <si>
    <t>Quantidade excedida (indicado para 8 meses e irá renovar emenda)
Falta indicação dos locais para instalação, 6 não atendem aos critérios
Nova planilha 26/7 - 3 não atendem aos critérios
Corrigidos em 20/09</t>
  </si>
  <si>
    <t>2 repetidos, 11 já possuem GESAC ou banda larga, 21 não encontrados e 3 não atendem aos critérios
21/10: novos 18 pontos</t>
  </si>
  <si>
    <t>manutenção de pontos</t>
  </si>
  <si>
    <t>Total</t>
  </si>
  <si>
    <t>Depa. Lauriete</t>
  </si>
  <si>
    <t>Marx Beltrão - AL</t>
  </si>
  <si>
    <t>1 repetido, 7 não encontrado, 8 falta o estabelecimento e 1 não atende aos critérios</t>
  </si>
  <si>
    <t>4 já atendidos, 2 local não encontrado, e 5 não atendem aos critérios</t>
  </si>
  <si>
    <t>1 local não encontrado, 2 não atendem aos critérios
Resolvidos em 6/10</t>
  </si>
  <si>
    <t>3 local não encontrado, 2 já atendidos e 2 atendem aos critérios</t>
  </si>
  <si>
    <t>Pontos em casas e comércios
Corrigidos em outubro</t>
  </si>
  <si>
    <t>1 ponto não atende aos critérios</t>
  </si>
  <si>
    <t>07/07/2021
04/11</t>
  </si>
  <si>
    <t>1 não atende aos critérios</t>
  </si>
  <si>
    <t>1 falta o estabelecimento e 2 não atendem aos critérios</t>
  </si>
  <si>
    <t>Expedito Netto - RO</t>
  </si>
  <si>
    <t>2 pontos não atendem aos critérios
Corrigidos em 09/11</t>
  </si>
  <si>
    <t>Elias Vaz - GO</t>
  </si>
  <si>
    <t>1 local não encontrado
Corrigido em 16/11</t>
  </si>
  <si>
    <t>Alice Portugal - BA</t>
  </si>
  <si>
    <t>4 local não encontrado, 1 já atendido e 13 não atendem aos critérios
Enviou 2a lista pedindo para desconsiderar a 1a</t>
  </si>
  <si>
    <t>1 local não encontrado e 1 não atende aos critérios
Corrigidos em 18/11</t>
  </si>
  <si>
    <t>2 não encontrados
Corrigidos em 18/11</t>
  </si>
  <si>
    <t>Rogério Correia</t>
  </si>
  <si>
    <t>nova lista com alguns pontos da 1a</t>
  </si>
  <si>
    <t>3 locais não encontrados, 1 falta o estabelecimento e 7 não atendem aos critérios
Corrigidos em 9/12</t>
  </si>
  <si>
    <t>Júnior Lourenço - MA</t>
  </si>
  <si>
    <t>63 serão atendidos por fibra óptica</t>
  </si>
  <si>
    <t>Corrigir 1 ponto e indicar mais 5</t>
  </si>
  <si>
    <t>Dep. Gilberto Abramo (bancada MG)</t>
  </si>
  <si>
    <t>Dep. Júlio Delgado (bancada MG)</t>
  </si>
  <si>
    <t>Dep. Luis Tibé (bancada MG)</t>
  </si>
  <si>
    <t>Corrigir 2 pontos</t>
  </si>
  <si>
    <t>Dep. Vilson da Fetaemg (bancada MG)</t>
  </si>
  <si>
    <t>Corrigir 1 ponto</t>
  </si>
  <si>
    <t>Dep. Newton Cardoso (bancada MG)</t>
  </si>
  <si>
    <t>1 falta o estabelecimento, 1 não atende aos critérios, 1 sem contato e 1 já atendida</t>
  </si>
  <si>
    <t>Corrigir 4 pontos</t>
  </si>
  <si>
    <t>3 não atendem aos critérios</t>
  </si>
  <si>
    <t>Corrigir 3 pontos</t>
  </si>
  <si>
    <t>Corrigir 5 pontos</t>
  </si>
  <si>
    <t>Dep. Zé Vitor (bancada MG)</t>
  </si>
  <si>
    <t>Corrigir 7 pontos</t>
  </si>
  <si>
    <t>2 não atende aos critérios</t>
  </si>
  <si>
    <t>Corrigir 9 pontos</t>
  </si>
  <si>
    <t>Dep. Delegado Marcelo Freitas (bancada MG)</t>
  </si>
  <si>
    <t>Stefano Aguiar (bancada MG)</t>
  </si>
  <si>
    <t>Franco Cartafina (bancada MG)</t>
  </si>
  <si>
    <t>Paulo Abi Ackel (bancada MG)</t>
  </si>
  <si>
    <t>Marcelo Aro (bancada MG)</t>
  </si>
  <si>
    <t xml:space="preserve">Padre João (bancada MG) </t>
  </si>
  <si>
    <t>falta endereço e contato</t>
  </si>
  <si>
    <t>Corrigir 11 pontos</t>
  </si>
  <si>
    <t>Enviar indicações</t>
  </si>
  <si>
    <t>1 local não encontrado, 3 já atendidos</t>
  </si>
  <si>
    <t>Indicar mais pontos</t>
  </si>
  <si>
    <t>Corrigir 15 pontos e indicar mais</t>
  </si>
  <si>
    <t>Corrigir 8 pontos</t>
  </si>
  <si>
    <t>7 já atendidos, 1 não encontrado</t>
  </si>
  <si>
    <t>Corrigir 40 pontos</t>
  </si>
  <si>
    <t>1 falta contato</t>
  </si>
  <si>
    <t>1 falta o estabelecimento e 1 não atende aos critérios
Corrigidos em 26/01</t>
  </si>
  <si>
    <t>2 não localizados e 3 não atendem aos critérios</t>
  </si>
  <si>
    <t>Pendência 07/02</t>
  </si>
  <si>
    <t>Corrigir 1 ponto e indicar mais 1</t>
  </si>
  <si>
    <t>1 já atendido
Finalizado em 12/01</t>
  </si>
  <si>
    <t>4 locais não encontrados, 1 falta o estabelecimento e 3 não atendem aos critérios
Corrigido em 9/12</t>
  </si>
  <si>
    <t>Fred Costa (bancada MG)</t>
  </si>
  <si>
    <t>4 não localizados</t>
  </si>
  <si>
    <t>Diego Andrade (bancada MG)</t>
  </si>
  <si>
    <t>Corrigir 21 pontos</t>
  </si>
  <si>
    <t>12 meses
Falta indicação dos locais para instalação, 3 não encontrados, 2 não atendem aos critérios
Novos pontos em 28/09: 1 não encontrado e 5 faltando o estabelecimento
Corrigidos em 25/1</t>
  </si>
  <si>
    <t>Indicar mais 7 pontos</t>
  </si>
  <si>
    <t>Carla Dickson - RN</t>
  </si>
  <si>
    <t>Corrigir 15 pontos</t>
  </si>
  <si>
    <t>1 não encontrados, 1 não atendem aos critérios
Corrigido em 21/02</t>
  </si>
  <si>
    <t>2 não atendem aos critérios</t>
  </si>
  <si>
    <t>Corrigir 2 pontos e indicar mais 1</t>
  </si>
  <si>
    <t>Dep. Dr Frederico Escaleira</t>
  </si>
  <si>
    <t>Pontos Livre (12 meses)</t>
  </si>
  <si>
    <t>Rodrigo de Castro</t>
  </si>
  <si>
    <t>1 não atende e 1 falta informações</t>
  </si>
  <si>
    <t>1 não atende aos critérios e 2 já atendidos</t>
  </si>
  <si>
    <t>Corrigir 3 pontos e indicar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</si>
</sst>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Arial"/>
      <family val="2"/>
    </font>
    <font>
      <sz val="12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1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1" fontId="3" fillId="3" borderId="1" xfId="0" applyNumberFormat="1" applyFont="1" applyFill="1" applyBorder="1" applyAlignment="1">
      <alignment horizontal="center" vertical="center" wrapText="1" readingOrder="1"/>
    </xf>
    <xf numFmtId="1" fontId="5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2" fillId="3" borderId="1" xfId="0" applyNumberFormat="1" applyFont="1" applyFill="1" applyBorder="1" applyAlignment="1">
      <alignment horizontal="center" vertical="center" wrapText="1" readingOrder="1"/>
    </xf>
    <xf numFmtId="164" fontId="0" fillId="0" borderId="0" xfId="0" applyNumberFormat="1"/>
    <xf numFmtId="0" fontId="0" fillId="0" borderId="1" xfId="0" applyBorder="1"/>
    <xf numFmtId="164" fontId="2" fillId="0" borderId="1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/>
    <xf numFmtId="0" fontId="1" fillId="2" borderId="2" xfId="0" applyFont="1" applyFill="1" applyBorder="1" applyAlignment="1">
      <alignment horizontal="center" vertical="center" wrapText="1" readingOrder="1"/>
    </xf>
    <xf numFmtId="0" fontId="0" fillId="0" borderId="3" xfId="0" applyBorder="1"/>
    <xf numFmtId="0" fontId="2" fillId="3" borderId="3" xfId="0" applyFont="1" applyFill="1" applyBorder="1" applyAlignment="1">
      <alignment horizontal="center" wrapText="1" readingOrder="1"/>
    </xf>
    <xf numFmtId="1" fontId="2" fillId="3" borderId="3" xfId="0" applyNumberFormat="1" applyFont="1" applyFill="1" applyBorder="1" applyAlignment="1">
      <alignment horizontal="center" vertical="center" wrapText="1" readingOrder="1"/>
    </xf>
    <xf numFmtId="1" fontId="5" fillId="3" borderId="3" xfId="0" applyNumberFormat="1" applyFont="1" applyFill="1" applyBorder="1" applyAlignment="1">
      <alignment horizontal="center" vertical="center" wrapText="1" readingOrder="1"/>
    </xf>
    <xf numFmtId="0" fontId="0" fillId="0" borderId="4" xfId="0" applyBorder="1"/>
    <xf numFmtId="0" fontId="2" fillId="3" borderId="5" xfId="0" applyFont="1" applyFill="1" applyBorder="1" applyAlignment="1">
      <alignment horizontal="center" wrapText="1" readingOrder="1"/>
    </xf>
    <xf numFmtId="1" fontId="2" fillId="3" borderId="5" xfId="0" applyNumberFormat="1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left" vertical="center" wrapText="1" readingOrder="1"/>
    </xf>
    <xf numFmtId="0" fontId="0" fillId="0" borderId="7" xfId="0" applyBorder="1"/>
    <xf numFmtId="0" fontId="2" fillId="3" borderId="8" xfId="0" applyFont="1" applyFill="1" applyBorder="1" applyAlignment="1">
      <alignment horizontal="left" vertical="center" wrapText="1" readingOrder="1"/>
    </xf>
    <xf numFmtId="0" fontId="2" fillId="3" borderId="9" xfId="0" applyFont="1" applyFill="1" applyBorder="1" applyAlignment="1">
      <alignment horizontal="left" vertical="center" wrapText="1" readingOrder="1"/>
    </xf>
    <xf numFmtId="0" fontId="2" fillId="5" borderId="9" xfId="0" applyFont="1" applyFill="1" applyBorder="1" applyAlignment="1">
      <alignment horizontal="left" vertical="center" wrapText="1" readingOrder="1"/>
    </xf>
    <xf numFmtId="0" fontId="2" fillId="5" borderId="10" xfId="0" applyFont="1" applyFill="1" applyBorder="1" applyAlignment="1">
      <alignment horizontal="left" vertical="center" wrapText="1" readingOrder="1"/>
    </xf>
    <xf numFmtId="0" fontId="2" fillId="3" borderId="11" xfId="0" applyFont="1" applyFill="1" applyBorder="1" applyAlignment="1">
      <alignment horizontal="left" vertical="center" wrapText="1" readingOrder="1"/>
    </xf>
    <xf numFmtId="16" fontId="2" fillId="5" borderId="1" xfId="0" applyNumberFormat="1" applyFont="1" applyFill="1" applyBorder="1" applyAlignment="1">
      <alignment horizontal="left" vertical="center" wrapText="1" readingOrder="1"/>
    </xf>
    <xf numFmtId="16" fontId="2" fillId="5" borderId="3" xfId="0" applyNumberFormat="1" applyFont="1" applyFill="1" applyBorder="1" applyAlignment="1">
      <alignment horizontal="left" vertical="center" wrapText="1" readingOrder="1"/>
    </xf>
    <xf numFmtId="0" fontId="2" fillId="3" borderId="5" xfId="0" applyFont="1" applyFill="1" applyBorder="1" applyAlignment="1">
      <alignment horizontal="left" vertical="center" wrapText="1" readingOrder="1"/>
    </xf>
    <xf numFmtId="16" fontId="2" fillId="3" borderId="1" xfId="0" applyNumberFormat="1" applyFont="1" applyFill="1" applyBorder="1" applyAlignment="1">
      <alignment horizontal="left" vertical="center" wrapText="1" readingOrder="1"/>
    </xf>
    <xf numFmtId="16" fontId="2" fillId="0" borderId="1" xfId="0" applyNumberFormat="1" applyFont="1" applyFill="1" applyBorder="1" applyAlignment="1">
      <alignment horizontal="left" vertical="center" wrapText="1" readingOrder="1"/>
    </xf>
    <xf numFmtId="16" fontId="2" fillId="5" borderId="8" xfId="0" applyNumberFormat="1" applyFont="1" applyFill="1" applyBorder="1" applyAlignment="1">
      <alignment horizontal="left" vertical="center" wrapText="1" readingOrder="1"/>
    </xf>
    <xf numFmtId="0" fontId="2" fillId="3" borderId="12" xfId="0" applyFont="1" applyFill="1" applyBorder="1" applyAlignment="1">
      <alignment horizontal="left" vertical="center" wrapText="1" readingOrder="1"/>
    </xf>
    <xf numFmtId="1" fontId="2" fillId="3" borderId="2" xfId="0" applyNumberFormat="1" applyFont="1" applyFill="1" applyBorder="1" applyAlignment="1">
      <alignment horizontal="center" vertical="center" wrapText="1" readingOrder="1"/>
    </xf>
    <xf numFmtId="0" fontId="2" fillId="5" borderId="13" xfId="0" applyFont="1" applyFill="1" applyBorder="1" applyAlignment="1">
      <alignment horizontal="left" vertical="center" wrapText="1" readingOrder="1"/>
    </xf>
    <xf numFmtId="16" fontId="2" fillId="5" borderId="12" xfId="0" applyNumberFormat="1" applyFont="1" applyFill="1" applyBorder="1" applyAlignment="1">
      <alignment horizontal="left" vertical="center" wrapText="1" readingOrder="1"/>
    </xf>
    <xf numFmtId="1" fontId="2" fillId="3" borderId="14" xfId="0" applyNumberFormat="1" applyFont="1" applyFill="1" applyBorder="1" applyAlignment="1">
      <alignment horizontal="center" vertical="center" wrapText="1" readingOrder="1"/>
    </xf>
    <xf numFmtId="1" fontId="5" fillId="3" borderId="14" xfId="0" applyNumberFormat="1" applyFont="1" applyFill="1" applyBorder="1" applyAlignment="1">
      <alignment horizontal="center" vertical="center" wrapText="1" readingOrder="1"/>
    </xf>
    <xf numFmtId="1" fontId="3" fillId="3" borderId="14" xfId="0" applyNumberFormat="1" applyFont="1" applyFill="1" applyBorder="1" applyAlignment="1">
      <alignment horizontal="center" vertical="center" wrapText="1" readingOrder="1"/>
    </xf>
    <xf numFmtId="0" fontId="2" fillId="3" borderId="15" xfId="0" applyFont="1" applyFill="1" applyBorder="1" applyAlignment="1">
      <alignment horizontal="left" vertical="center" wrapText="1" readingOrder="1"/>
    </xf>
    <xf numFmtId="0" fontId="2" fillId="3" borderId="14" xfId="0" applyFont="1" applyFill="1" applyBorder="1" applyAlignment="1">
      <alignment horizontal="left" vertical="center" wrapText="1" readingOrder="1"/>
    </xf>
    <xf numFmtId="0" fontId="2" fillId="3" borderId="16" xfId="0" applyFont="1" applyFill="1" applyBorder="1" applyAlignment="1">
      <alignment horizontal="left" vertical="center" wrapText="1" readingOrder="1"/>
    </xf>
    <xf numFmtId="0" fontId="2" fillId="3" borderId="17" xfId="0" applyFont="1" applyFill="1" applyBorder="1" applyAlignment="1">
      <alignment horizontal="left" vertical="center" wrapText="1" readingOrder="1"/>
    </xf>
    <xf numFmtId="164" fontId="2" fillId="0" borderId="5" xfId="0" applyNumberFormat="1" applyFont="1" applyFill="1" applyBorder="1" applyAlignment="1">
      <alignment horizontal="center" vertical="center" wrapText="1" readingOrder="1"/>
    </xf>
    <xf numFmtId="0" fontId="0" fillId="0" borderId="18" xfId="0" applyBorder="1"/>
    <xf numFmtId="164" fontId="2" fillId="0" borderId="3" xfId="0" applyNumberFormat="1" applyFont="1" applyFill="1" applyBorder="1" applyAlignment="1">
      <alignment horizontal="center" vertical="center" wrapText="1" readingOrder="1"/>
    </xf>
    <xf numFmtId="16" fontId="2" fillId="0" borderId="3" xfId="0" applyNumberFormat="1" applyFont="1" applyFill="1" applyBorder="1" applyAlignment="1">
      <alignment horizontal="left" vertical="center" wrapText="1" readingOrder="1"/>
    </xf>
    <xf numFmtId="16" fontId="2" fillId="0" borderId="19" xfId="0" applyNumberFormat="1" applyFont="1" applyFill="1" applyBorder="1" applyAlignment="1">
      <alignment horizontal="left" vertical="center" wrapText="1" readingOrder="1"/>
    </xf>
    <xf numFmtId="0" fontId="0" fillId="0" borderId="12" xfId="0" applyBorder="1"/>
    <xf numFmtId="0" fontId="2" fillId="3" borderId="12" xfId="0" applyFont="1" applyFill="1" applyBorder="1" applyAlignment="1">
      <alignment horizontal="center" wrapText="1" readingOrder="1"/>
    </xf>
    <xf numFmtId="164" fontId="2" fillId="3" borderId="12" xfId="0" applyNumberFormat="1" applyFont="1" applyFill="1" applyBorder="1" applyAlignment="1">
      <alignment horizontal="center" vertical="center" wrapText="1" readingOrder="1"/>
    </xf>
    <xf numFmtId="1" fontId="2" fillId="3" borderId="12" xfId="0" applyNumberFormat="1" applyFont="1" applyFill="1" applyBorder="1" applyAlignment="1">
      <alignment horizontal="center" vertical="center" wrapText="1" readingOrder="1"/>
    </xf>
    <xf numFmtId="1" fontId="2" fillId="3" borderId="13" xfId="0" applyNumberFormat="1" applyFont="1" applyFill="1" applyBorder="1" applyAlignment="1">
      <alignment horizontal="center" vertical="center" wrapText="1" readingOrder="1"/>
    </xf>
    <xf numFmtId="0" fontId="2" fillId="5" borderId="12" xfId="0" applyFont="1" applyFill="1" applyBorder="1" applyAlignment="1">
      <alignment horizontal="left" vertical="center" wrapText="1" readingOrder="1"/>
    </xf>
    <xf numFmtId="1" fontId="2" fillId="3" borderId="20" xfId="0" applyNumberFormat="1" applyFont="1" applyFill="1" applyBorder="1" applyAlignment="1">
      <alignment horizontal="center" vertical="center" wrapText="1" readingOrder="1"/>
    </xf>
    <xf numFmtId="1" fontId="5" fillId="3" borderId="20" xfId="0" applyNumberFormat="1" applyFont="1" applyFill="1" applyBorder="1" applyAlignment="1">
      <alignment horizontal="center" vertical="center" wrapText="1" readingOrder="1"/>
    </xf>
    <xf numFmtId="0" fontId="2" fillId="3" borderId="20" xfId="0" applyFont="1" applyFill="1" applyBorder="1" applyAlignment="1">
      <alignment horizontal="left" vertical="center" wrapText="1" readingOrder="1"/>
    </xf>
    <xf numFmtId="0" fontId="2" fillId="3" borderId="22" xfId="0" applyFont="1" applyFill="1" applyBorder="1" applyAlignment="1">
      <alignment horizontal="left" vertical="center" wrapText="1" readingOrder="1"/>
    </xf>
    <xf numFmtId="0" fontId="2" fillId="0" borderId="21" xfId="0" applyFont="1" applyFill="1" applyBorder="1" applyAlignment="1">
      <alignment horizontal="left" vertical="center" wrapText="1" readingOrder="1"/>
    </xf>
    <xf numFmtId="16" fontId="2" fillId="0" borderId="12" xfId="0" applyNumberFormat="1" applyFont="1" applyFill="1" applyBorder="1" applyAlignment="1">
      <alignment horizontal="left" vertical="center" wrapText="1" readingOrder="1"/>
    </xf>
    <xf numFmtId="0" fontId="0" fillId="4" borderId="1" xfId="0" applyFill="1" applyBorder="1"/>
    <xf numFmtId="0" fontId="2" fillId="4" borderId="1" xfId="0" applyFont="1" applyFill="1" applyBorder="1" applyAlignment="1">
      <alignment horizontal="center" wrapText="1" readingOrder="1"/>
    </xf>
    <xf numFmtId="164" fontId="2" fillId="4" borderId="1" xfId="0" applyNumberFormat="1" applyFont="1" applyFill="1" applyBorder="1" applyAlignment="1">
      <alignment horizontal="center" vertical="center" wrapText="1" readingOrder="1"/>
    </xf>
    <xf numFmtId="1" fontId="2" fillId="4" borderId="1" xfId="0" applyNumberFormat="1" applyFont="1" applyFill="1" applyBorder="1" applyAlignment="1">
      <alignment horizontal="center" vertical="center" wrapText="1" readingOrder="1"/>
    </xf>
    <xf numFmtId="1" fontId="5" fillId="4" borderId="1" xfId="0" applyNumberFormat="1" applyFont="1" applyFill="1" applyBorder="1" applyAlignment="1">
      <alignment horizontal="center" vertical="center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0" fillId="4" borderId="12" xfId="0" applyFill="1" applyBorder="1"/>
    <xf numFmtId="0" fontId="2" fillId="4" borderId="12" xfId="0" applyFont="1" applyFill="1" applyBorder="1" applyAlignment="1">
      <alignment horizontal="center" wrapText="1" readingOrder="1"/>
    </xf>
    <xf numFmtId="164" fontId="2" fillId="4" borderId="12" xfId="0" applyNumberFormat="1" applyFont="1" applyFill="1" applyBorder="1" applyAlignment="1">
      <alignment horizontal="center" vertical="center" wrapText="1" readingOrder="1"/>
    </xf>
    <xf numFmtId="1" fontId="2" fillId="4" borderId="12" xfId="0" applyNumberFormat="1" applyFont="1" applyFill="1" applyBorder="1" applyAlignment="1">
      <alignment horizontal="center" vertical="center" wrapText="1" readingOrder="1"/>
    </xf>
    <xf numFmtId="0" fontId="2" fillId="4" borderId="12" xfId="0" applyFont="1" applyFill="1" applyBorder="1" applyAlignment="1">
      <alignment horizontal="left" vertical="center" wrapText="1" readingOrder="1"/>
    </xf>
    <xf numFmtId="16" fontId="2" fillId="4" borderId="12" xfId="0" applyNumberFormat="1" applyFont="1" applyFill="1" applyBorder="1" applyAlignment="1">
      <alignment horizontal="left" vertical="center" wrapText="1" readingOrder="1"/>
    </xf>
    <xf numFmtId="0" fontId="2" fillId="0" borderId="12" xfId="0" applyFont="1" applyFill="1" applyBorder="1" applyAlignment="1">
      <alignment horizontal="left" vertical="center" wrapText="1" readingOrder="1"/>
    </xf>
    <xf numFmtId="1" fontId="5" fillId="0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16" fontId="2" fillId="5" borderId="19" xfId="0" applyNumberFormat="1" applyFont="1" applyFill="1" applyBorder="1" applyAlignment="1">
      <alignment horizontal="left" vertical="center" wrapText="1" readingOrder="1"/>
    </xf>
    <xf numFmtId="0" fontId="0" fillId="0" borderId="23" xfId="0" applyBorder="1"/>
    <xf numFmtId="0" fontId="2" fillId="3" borderId="2" xfId="0" applyFont="1" applyFill="1" applyBorder="1" applyAlignment="1">
      <alignment horizontal="center" wrapText="1" readingOrder="1"/>
    </xf>
    <xf numFmtId="164" fontId="2" fillId="0" borderId="2" xfId="0" applyNumberFormat="1" applyFont="1" applyFill="1" applyBorder="1" applyAlignment="1">
      <alignment horizontal="center" vertical="center" wrapText="1" readingOrder="1"/>
    </xf>
    <xf numFmtId="1" fontId="5" fillId="3" borderId="2" xfId="0" applyNumberFormat="1" applyFont="1" applyFill="1" applyBorder="1" applyAlignment="1">
      <alignment horizontal="center" vertical="center" wrapText="1" readingOrder="1"/>
    </xf>
    <xf numFmtId="16" fontId="2" fillId="0" borderId="8" xfId="0" applyNumberFormat="1" applyFont="1" applyFill="1" applyBorder="1" applyAlignment="1">
      <alignment horizontal="left" vertical="center" wrapText="1" readingOrder="1"/>
    </xf>
    <xf numFmtId="1" fontId="5" fillId="0" borderId="2" xfId="0" applyNumberFormat="1" applyFont="1" applyFill="1" applyBorder="1" applyAlignment="1">
      <alignment horizontal="center" vertical="center" wrapText="1" readingOrder="1"/>
    </xf>
    <xf numFmtId="16" fontId="2" fillId="5" borderId="2" xfId="0" applyNumberFormat="1" applyFont="1" applyFill="1" applyBorder="1" applyAlignment="1">
      <alignment horizontal="left" vertical="center" wrapText="1" readingOrder="1"/>
    </xf>
    <xf numFmtId="16" fontId="2" fillId="5" borderId="25" xfId="0" applyNumberFormat="1" applyFont="1" applyFill="1" applyBorder="1" applyAlignment="1">
      <alignment horizontal="left" vertical="center" wrapText="1" readingOrder="1"/>
    </xf>
    <xf numFmtId="16" fontId="2" fillId="0" borderId="2" xfId="0" applyNumberFormat="1" applyFont="1" applyFill="1" applyBorder="1" applyAlignment="1">
      <alignment horizontal="left" vertical="center" wrapText="1" readingOrder="1"/>
    </xf>
    <xf numFmtId="16" fontId="2" fillId="0" borderId="25" xfId="0" applyNumberFormat="1" applyFont="1" applyFill="1" applyBorder="1" applyAlignment="1">
      <alignment horizontal="left" vertical="center" wrapText="1" readingOrder="1"/>
    </xf>
    <xf numFmtId="0" fontId="0" fillId="0" borderId="1" xfId="0" applyFill="1" applyBorder="1"/>
    <xf numFmtId="0" fontId="2" fillId="0" borderId="1" xfId="0" applyFont="1" applyFill="1" applyBorder="1" applyAlignment="1">
      <alignment horizontal="center" wrapText="1" readingOrder="1"/>
    </xf>
    <xf numFmtId="1" fontId="2" fillId="0" borderId="1" xfId="0" applyNumberFormat="1" applyFont="1" applyFill="1" applyBorder="1" applyAlignment="1">
      <alignment horizontal="center" vertical="center" wrapText="1" readingOrder="1"/>
    </xf>
    <xf numFmtId="0" fontId="0" fillId="0" borderId="0" xfId="0" applyFill="1"/>
    <xf numFmtId="16" fontId="2" fillId="3" borderId="2" xfId="0" applyNumberFormat="1" applyFont="1" applyFill="1" applyBorder="1" applyAlignment="1">
      <alignment horizontal="left" vertical="center" wrapText="1" readingOrder="1"/>
    </xf>
    <xf numFmtId="0" fontId="2" fillId="3" borderId="25" xfId="0" applyFont="1" applyFill="1" applyBorder="1" applyAlignment="1">
      <alignment horizontal="left" vertical="center" wrapText="1" readingOrder="1"/>
    </xf>
    <xf numFmtId="14" fontId="0" fillId="0" borderId="0" xfId="0" applyNumberFormat="1"/>
    <xf numFmtId="0" fontId="2" fillId="0" borderId="3" xfId="0" applyFont="1" applyFill="1" applyBorder="1" applyAlignment="1">
      <alignment horizontal="left" vertical="center" wrapText="1" readingOrder="1"/>
    </xf>
    <xf numFmtId="164" fontId="2" fillId="0" borderId="14" xfId="0" applyNumberFormat="1" applyFont="1" applyFill="1" applyBorder="1" applyAlignment="1">
      <alignment horizontal="center" vertical="center" wrapText="1" readingOrder="1"/>
    </xf>
    <xf numFmtId="0" fontId="0" fillId="0" borderId="27" xfId="0" applyBorder="1"/>
    <xf numFmtId="0" fontId="2" fillId="3" borderId="12" xfId="0" applyFont="1" applyFill="1" applyBorder="1" applyAlignment="1">
      <alignment horizontal="center" vertical="center" wrapText="1" readingOrder="1"/>
    </xf>
    <xf numFmtId="1" fontId="5" fillId="3" borderId="5" xfId="0" applyNumberFormat="1" applyFont="1" applyFill="1" applyBorder="1" applyAlignment="1">
      <alignment horizontal="center" vertical="center" wrapText="1" readingOrder="1"/>
    </xf>
    <xf numFmtId="1" fontId="5" fillId="3" borderId="11" xfId="0" applyNumberFormat="1" applyFont="1" applyFill="1" applyBorder="1" applyAlignment="1">
      <alignment horizontal="center" vertical="center" wrapText="1" readingOrder="1"/>
    </xf>
    <xf numFmtId="1" fontId="2" fillId="0" borderId="5" xfId="0" applyNumberFormat="1" applyFont="1" applyFill="1" applyBorder="1" applyAlignment="1">
      <alignment horizontal="center" vertical="center" wrapText="1" readingOrder="1"/>
    </xf>
    <xf numFmtId="1" fontId="5" fillId="0" borderId="5" xfId="0" applyNumberFormat="1" applyFont="1" applyFill="1" applyBorder="1" applyAlignment="1">
      <alignment horizontal="center" vertical="center" wrapText="1" readingOrder="1"/>
    </xf>
    <xf numFmtId="0" fontId="2" fillId="0" borderId="5" xfId="0" applyFont="1" applyFill="1" applyBorder="1" applyAlignment="1">
      <alignment horizontal="left" vertical="center" wrapText="1" readingOrder="1"/>
    </xf>
    <xf numFmtId="16" fontId="2" fillId="0" borderId="5" xfId="0" applyNumberFormat="1" applyFont="1" applyFill="1" applyBorder="1" applyAlignment="1">
      <alignment horizontal="left" vertical="center" wrapText="1" readingOrder="1"/>
    </xf>
    <xf numFmtId="0" fontId="2" fillId="0" borderId="6" xfId="0" applyFont="1" applyFill="1" applyBorder="1" applyAlignment="1">
      <alignment horizontal="left" vertical="center" wrapText="1" readingOrder="1"/>
    </xf>
    <xf numFmtId="16" fontId="2" fillId="0" borderId="28" xfId="0" applyNumberFormat="1" applyFont="1" applyFill="1" applyBorder="1" applyAlignment="1">
      <alignment horizontal="left" vertical="center" wrapText="1" readingOrder="1"/>
    </xf>
    <xf numFmtId="0" fontId="8" fillId="3" borderId="2" xfId="0" applyFont="1" applyFill="1" applyBorder="1" applyAlignment="1">
      <alignment horizontal="right" wrapText="1" readingOrder="1"/>
    </xf>
    <xf numFmtId="1" fontId="5" fillId="6" borderId="1" xfId="0" applyNumberFormat="1" applyFont="1" applyFill="1" applyBorder="1" applyAlignment="1">
      <alignment horizontal="center" vertical="center" wrapText="1" readingOrder="1"/>
    </xf>
    <xf numFmtId="1" fontId="2" fillId="3" borderId="28" xfId="0" applyNumberFormat="1" applyFont="1" applyFill="1" applyBorder="1" applyAlignment="1">
      <alignment horizontal="center" vertical="center" wrapText="1" readingOrder="1"/>
    </xf>
    <xf numFmtId="1" fontId="5" fillId="3" borderId="28" xfId="0" applyNumberFormat="1" applyFont="1" applyFill="1" applyBorder="1" applyAlignment="1">
      <alignment horizontal="center" vertical="center" wrapText="1" readingOrder="1"/>
    </xf>
    <xf numFmtId="1" fontId="5" fillId="6" borderId="10" xfId="0" applyNumberFormat="1" applyFont="1" applyFill="1" applyBorder="1" applyAlignment="1">
      <alignment horizontal="center" vertical="center" wrapText="1" readingOrder="1"/>
    </xf>
    <xf numFmtId="1" fontId="5" fillId="6" borderId="3" xfId="0" applyNumberFormat="1" applyFont="1" applyFill="1" applyBorder="1" applyAlignment="1">
      <alignment horizontal="center" vertical="center" wrapText="1" readingOrder="1"/>
    </xf>
    <xf numFmtId="1" fontId="5" fillId="5" borderId="9" xfId="0" applyNumberFormat="1" applyFont="1" applyFill="1" applyBorder="1" applyAlignment="1">
      <alignment horizontal="center" vertical="center" wrapText="1" readingOrder="1"/>
    </xf>
    <xf numFmtId="16" fontId="2" fillId="3" borderId="3" xfId="0" applyNumberFormat="1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0" fillId="0" borderId="0" xfId="0" applyNumberFormat="1"/>
    <xf numFmtId="1" fontId="5" fillId="5" borderId="1" xfId="0" applyNumberFormat="1" applyFont="1" applyFill="1" applyBorder="1" applyAlignment="1">
      <alignment horizontal="center" vertical="center" wrapText="1" readingOrder="1"/>
    </xf>
    <xf numFmtId="0" fontId="2" fillId="0" borderId="3" xfId="0" applyFont="1" applyFill="1" applyBorder="1" applyAlignment="1">
      <alignment horizontal="center" wrapText="1" readingOrder="1"/>
    </xf>
    <xf numFmtId="1" fontId="2" fillId="0" borderId="3" xfId="0" applyNumberFormat="1" applyFont="1" applyFill="1" applyBorder="1" applyAlignment="1">
      <alignment horizontal="center" vertical="center" wrapText="1" readingOrder="1"/>
    </xf>
    <xf numFmtId="1" fontId="5" fillId="0" borderId="3" xfId="0" applyNumberFormat="1" applyFont="1" applyFill="1" applyBorder="1" applyAlignment="1">
      <alignment horizontal="center" vertical="center" wrapText="1" readingOrder="1"/>
    </xf>
    <xf numFmtId="0" fontId="2" fillId="0" borderId="19" xfId="0" applyFont="1" applyFill="1" applyBorder="1" applyAlignment="1">
      <alignment horizontal="left" vertical="center" wrapText="1" readingOrder="1"/>
    </xf>
    <xf numFmtId="0" fontId="2" fillId="3" borderId="29" xfId="0" applyFont="1" applyFill="1" applyBorder="1" applyAlignment="1">
      <alignment horizontal="left" vertical="center" wrapText="1" readingOrder="1"/>
    </xf>
    <xf numFmtId="1" fontId="5" fillId="5" borderId="24" xfId="0" applyNumberFormat="1" applyFont="1" applyFill="1" applyBorder="1" applyAlignment="1">
      <alignment horizontal="center" vertical="center" wrapText="1" readingOrder="1"/>
    </xf>
    <xf numFmtId="0" fontId="2" fillId="5" borderId="24" xfId="0" applyFont="1" applyFill="1" applyBorder="1" applyAlignment="1">
      <alignment horizontal="left" vertical="center" wrapText="1" readingOrder="1"/>
    </xf>
    <xf numFmtId="0" fontId="2" fillId="5" borderId="1" xfId="0" applyFont="1" applyFill="1" applyBorder="1" applyAlignment="1">
      <alignment horizontal="left" vertical="center" wrapText="1" readingOrder="1"/>
    </xf>
    <xf numFmtId="1" fontId="2" fillId="5" borderId="13" xfId="0" applyNumberFormat="1" applyFont="1" applyFill="1" applyBorder="1" applyAlignment="1">
      <alignment horizontal="center" vertical="center" wrapText="1" readingOrder="1"/>
    </xf>
    <xf numFmtId="16" fontId="2" fillId="5" borderId="13" xfId="0" applyNumberFormat="1" applyFont="1" applyFill="1" applyBorder="1" applyAlignment="1">
      <alignment horizontal="left" vertical="center" wrapText="1" readingOrder="1"/>
    </xf>
    <xf numFmtId="1" fontId="5" fillId="5" borderId="10" xfId="0" applyNumberFormat="1" applyFont="1" applyFill="1" applyBorder="1" applyAlignment="1">
      <alignment horizontal="center" vertical="center" wrapText="1" readingOrder="1"/>
    </xf>
    <xf numFmtId="1" fontId="5" fillId="5" borderId="3" xfId="0" applyNumberFormat="1" applyFont="1" applyFill="1" applyBorder="1" applyAlignment="1">
      <alignment horizontal="center" vertical="center" wrapText="1" readingOrder="1"/>
    </xf>
    <xf numFmtId="1" fontId="2" fillId="5" borderId="9" xfId="0" applyNumberFormat="1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left" vertical="center" wrapText="1" readingOrder="1"/>
    </xf>
    <xf numFmtId="16" fontId="2" fillId="5" borderId="30" xfId="0" applyNumberFormat="1" applyFont="1" applyFill="1" applyBorder="1" applyAlignment="1">
      <alignment horizontal="left" vertical="center" wrapText="1" readingOrder="1"/>
    </xf>
    <xf numFmtId="0" fontId="0" fillId="4" borderId="0" xfId="0" applyNumberFormat="1" applyFill="1"/>
    <xf numFmtId="1" fontId="5" fillId="3" borderId="9" xfId="0" applyNumberFormat="1" applyFont="1" applyFill="1" applyBorder="1" applyAlignment="1">
      <alignment horizontal="center" vertical="center" wrapText="1" readingOrder="1"/>
    </xf>
    <xf numFmtId="1" fontId="5" fillId="3" borderId="10" xfId="0" applyNumberFormat="1" applyFont="1" applyFill="1" applyBorder="1" applyAlignment="1">
      <alignment horizontal="center" vertical="center" wrapText="1" readingOrder="1"/>
    </xf>
    <xf numFmtId="1" fontId="5" fillId="0" borderId="9" xfId="0" applyNumberFormat="1" applyFont="1" applyFill="1" applyBorder="1" applyAlignment="1">
      <alignment horizontal="center" vertical="center" wrapText="1" readingOrder="1"/>
    </xf>
    <xf numFmtId="1" fontId="5" fillId="0" borderId="24" xfId="0" applyNumberFormat="1" applyFont="1" applyFill="1" applyBorder="1" applyAlignment="1">
      <alignment horizontal="center" vertical="center" wrapText="1" readingOrder="1"/>
    </xf>
    <xf numFmtId="1" fontId="5" fillId="0" borderId="10" xfId="0" applyNumberFormat="1" applyFont="1" applyFill="1" applyBorder="1" applyAlignment="1">
      <alignment horizontal="center" vertical="center" wrapText="1" readingOrder="1"/>
    </xf>
    <xf numFmtId="1" fontId="5" fillId="0" borderId="21" xfId="0" applyNumberFormat="1" applyFont="1" applyFill="1" applyBorder="1" applyAlignment="1">
      <alignment horizontal="center" vertical="center" wrapText="1" readingOrder="1"/>
    </xf>
    <xf numFmtId="1" fontId="5" fillId="3" borderId="31" xfId="0" applyNumberFormat="1" applyFont="1" applyFill="1" applyBorder="1" applyAlignment="1">
      <alignment horizontal="center" vertical="center" wrapText="1" readingOrder="1"/>
    </xf>
    <xf numFmtId="1" fontId="5" fillId="3" borderId="24" xfId="0" applyNumberFormat="1" applyFont="1" applyFill="1" applyBorder="1" applyAlignment="1">
      <alignment horizontal="center" vertical="center" wrapText="1" readingOrder="1"/>
    </xf>
    <xf numFmtId="164" fontId="2" fillId="0" borderId="32" xfId="0" applyNumberFormat="1" applyFont="1" applyFill="1" applyBorder="1" applyAlignment="1">
      <alignment horizontal="center" vertical="center" wrapText="1" readingOrder="1"/>
    </xf>
    <xf numFmtId="0" fontId="2" fillId="3" borderId="33" xfId="0" applyFont="1" applyFill="1" applyBorder="1" applyAlignment="1">
      <alignment horizontal="left" vertical="center" wrapText="1" readingOrder="1"/>
    </xf>
    <xf numFmtId="164" fontId="2" fillId="0" borderId="34" xfId="0" applyNumberFormat="1" applyFont="1" applyFill="1" applyBorder="1" applyAlignment="1">
      <alignment horizontal="center" vertical="center" wrapText="1" readingOrder="1"/>
    </xf>
    <xf numFmtId="0" fontId="2" fillId="0" borderId="33" xfId="0" applyFont="1" applyFill="1" applyBorder="1" applyAlignment="1">
      <alignment horizontal="left" vertical="center" wrapText="1" readingOrder="1"/>
    </xf>
    <xf numFmtId="164" fontId="2" fillId="0" borderId="26" xfId="0" applyNumberFormat="1" applyFont="1" applyFill="1" applyBorder="1" applyAlignment="1">
      <alignment horizontal="center" vertical="center" wrapText="1" readingOrder="1"/>
    </xf>
    <xf numFmtId="0" fontId="2" fillId="0" borderId="32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 vertical="center" wrapText="1" readingOrder="1"/>
    </xf>
    <xf numFmtId="0" fontId="2" fillId="0" borderId="35" xfId="0" applyFont="1" applyFill="1" applyBorder="1" applyAlignment="1">
      <alignment horizontal="left" vertical="center" wrapText="1" readingOrder="1"/>
    </xf>
    <xf numFmtId="164" fontId="2" fillId="0" borderId="36" xfId="0" applyNumberFormat="1" applyFont="1" applyFill="1" applyBorder="1" applyAlignment="1">
      <alignment horizontal="center" vertical="center" wrapText="1" readingOrder="1"/>
    </xf>
    <xf numFmtId="0" fontId="2" fillId="3" borderId="37" xfId="0" applyFont="1" applyFill="1" applyBorder="1" applyAlignment="1">
      <alignment horizontal="left" vertical="center" wrapText="1" readingOrder="1"/>
    </xf>
    <xf numFmtId="0" fontId="2" fillId="3" borderId="0" xfId="0" applyFont="1" applyFill="1" applyBorder="1" applyAlignment="1">
      <alignment horizontal="left" vertical="center" wrapText="1" readingOrder="1"/>
    </xf>
    <xf numFmtId="0" fontId="2" fillId="0" borderId="34" xfId="0" applyFont="1" applyFill="1" applyBorder="1" applyAlignment="1">
      <alignment horizontal="left" vertical="center" wrapText="1" readingOrder="1"/>
    </xf>
    <xf numFmtId="164" fontId="2" fillId="0" borderId="38" xfId="0" applyNumberFormat="1" applyFont="1" applyFill="1" applyBorder="1" applyAlignment="1">
      <alignment horizontal="center" vertical="center" wrapText="1" readingOrder="1"/>
    </xf>
    <xf numFmtId="164" fontId="2" fillId="7" borderId="32" xfId="0" applyNumberFormat="1" applyFont="1" applyFill="1" applyBorder="1" applyAlignment="1">
      <alignment horizontal="center" vertical="center" wrapText="1" readingOrder="1"/>
    </xf>
    <xf numFmtId="0" fontId="2" fillId="0" borderId="38" xfId="0" applyFont="1" applyFill="1" applyBorder="1" applyAlignment="1">
      <alignment horizontal="left" vertical="center" wrapText="1" readingOrder="1"/>
    </xf>
    <xf numFmtId="164" fontId="2" fillId="3" borderId="32" xfId="0" applyNumberFormat="1" applyFont="1" applyFill="1" applyBorder="1" applyAlignment="1">
      <alignment horizontal="center" vertical="center" wrapText="1" readingOrder="1"/>
    </xf>
    <xf numFmtId="164" fontId="2" fillId="3" borderId="27" xfId="0" applyNumberFormat="1" applyFont="1" applyFill="1" applyBorder="1" applyAlignment="1">
      <alignment horizontal="center" vertical="center" wrapText="1" readingOrder="1"/>
    </xf>
    <xf numFmtId="0" fontId="2" fillId="0" borderId="39" xfId="0" applyFont="1" applyFill="1" applyBorder="1" applyAlignment="1">
      <alignment horizontal="left" vertical="center" wrapText="1" readingOrder="1"/>
    </xf>
    <xf numFmtId="0" fontId="2" fillId="0" borderId="37" xfId="0" applyFont="1" applyFill="1" applyBorder="1" applyAlignment="1">
      <alignment horizontal="left" vertical="center" wrapText="1" readingOrder="1"/>
    </xf>
    <xf numFmtId="0" fontId="2" fillId="3" borderId="32" xfId="0" applyFont="1" applyFill="1" applyBorder="1" applyAlignment="1">
      <alignment horizontal="left" vertical="center" wrapText="1" readingOrder="1"/>
    </xf>
    <xf numFmtId="0" fontId="4" fillId="3" borderId="32" xfId="0" applyFont="1" applyFill="1" applyBorder="1" applyAlignment="1">
      <alignment vertical="top" wrapText="1"/>
    </xf>
    <xf numFmtId="0" fontId="0" fillId="4" borderId="2" xfId="0" applyFill="1" applyBorder="1"/>
    <xf numFmtId="0" fontId="2" fillId="4" borderId="2" xfId="0" applyFont="1" applyFill="1" applyBorder="1" applyAlignment="1">
      <alignment horizontal="center" wrapText="1" readingOrder="1"/>
    </xf>
    <xf numFmtId="1" fontId="2" fillId="4" borderId="24" xfId="0" applyNumberFormat="1" applyFont="1" applyFill="1" applyBorder="1" applyAlignment="1">
      <alignment horizontal="center" vertical="center" wrapText="1" readingOrder="1"/>
    </xf>
    <xf numFmtId="0" fontId="0" fillId="0" borderId="3" xfId="0" applyFill="1" applyBorder="1"/>
    <xf numFmtId="0" fontId="0" fillId="0" borderId="40" xfId="0" applyBorder="1"/>
    <xf numFmtId="1" fontId="5" fillId="5" borderId="13" xfId="0" applyNumberFormat="1" applyFont="1" applyFill="1" applyBorder="1" applyAlignment="1">
      <alignment horizontal="center" vertical="center" wrapText="1" readingOrder="1"/>
    </xf>
    <xf numFmtId="0" fontId="0" fillId="0" borderId="2" xfId="0" applyBorder="1"/>
    <xf numFmtId="1" fontId="5" fillId="5" borderId="2" xfId="0" applyNumberFormat="1" applyFont="1" applyFill="1" applyBorder="1" applyAlignment="1">
      <alignment horizontal="center" vertical="center" wrapText="1" readingOrder="1"/>
    </xf>
    <xf numFmtId="1" fontId="3" fillId="3" borderId="24" xfId="0" applyNumberFormat="1" applyFont="1" applyFill="1" applyBorder="1" applyAlignment="1">
      <alignment horizontal="center" vertical="center" wrapText="1" readingOrder="1"/>
    </xf>
    <xf numFmtId="1" fontId="5" fillId="6" borderId="2" xfId="0" applyNumberFormat="1" applyFont="1" applyFill="1" applyBorder="1" applyAlignment="1">
      <alignment horizontal="center" vertical="center" wrapText="1" readingOrder="1"/>
    </xf>
    <xf numFmtId="1" fontId="5" fillId="6" borderId="12" xfId="0" applyNumberFormat="1" applyFont="1" applyFill="1" applyBorder="1" applyAlignment="1">
      <alignment horizontal="center" vertical="center" wrapText="1" readingOrder="1"/>
    </xf>
    <xf numFmtId="0" fontId="0" fillId="0" borderId="23" xfId="0" applyFill="1" applyBorder="1"/>
    <xf numFmtId="0" fontId="2" fillId="0" borderId="2" xfId="0" applyFont="1" applyFill="1" applyBorder="1" applyAlignment="1">
      <alignment horizontal="center" wrapText="1" readingOrder="1"/>
    </xf>
    <xf numFmtId="1" fontId="3" fillId="4" borderId="12" xfId="0" applyNumberFormat="1" applyFont="1" applyFill="1" applyBorder="1" applyAlignment="1">
      <alignment horizontal="center" vertical="center" wrapText="1" readingOrder="1"/>
    </xf>
    <xf numFmtId="1" fontId="5" fillId="5" borderId="12" xfId="0" applyNumberFormat="1" applyFont="1" applyFill="1" applyBorder="1" applyAlignment="1">
      <alignment horizontal="center" vertical="center" wrapText="1" readingOrder="1"/>
    </xf>
    <xf numFmtId="0" fontId="2" fillId="5" borderId="33" xfId="0" applyFont="1" applyFill="1" applyBorder="1" applyAlignment="1">
      <alignment horizontal="left" vertical="center" wrapText="1" readingOrder="1"/>
    </xf>
    <xf numFmtId="0" fontId="2" fillId="5" borderId="8" xfId="0" applyFont="1" applyFill="1" applyBorder="1" applyAlignment="1">
      <alignment horizontal="left" vertical="center" wrapText="1" readingOrder="1"/>
    </xf>
    <xf numFmtId="16" fontId="2" fillId="0" borderId="24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6"/>
  <sheetViews>
    <sheetView tabSelected="1" zoomScale="80" zoomScaleNormal="80" workbookViewId="0">
      <pane ySplit="1" topLeftCell="A2" activePane="bottomLeft" state="frozen"/>
      <selection pane="bottomLeft" activeCell="B1" sqref="B1"/>
    </sheetView>
  </sheetViews>
  <sheetFormatPr defaultColWidth="13.42578125" defaultRowHeight="15" x14ac:dyDescent="0.25"/>
  <cols>
    <col min="1" max="1" width="21.42578125" customWidth="1"/>
    <col min="2" max="2" width="24.42578125" bestFit="1" customWidth="1"/>
    <col min="3" max="3" width="18.7109375" style="11" customWidth="1"/>
    <col min="4" max="4" width="12.28515625" customWidth="1"/>
    <col min="5" max="5" width="13.140625" customWidth="1"/>
    <col min="6" max="6" width="11.85546875" customWidth="1"/>
    <col min="7" max="7" width="10.7109375" customWidth="1"/>
    <col min="8" max="8" width="14.28515625" customWidth="1"/>
    <col min="9" max="9" width="42.28515625" customWidth="1"/>
    <col min="10" max="10" width="13.85546875" customWidth="1"/>
    <col min="11" max="11" width="11.85546875" customWidth="1"/>
    <col min="12" max="12" width="9.85546875" customWidth="1"/>
    <col min="13" max="13" width="33" bestFit="1" customWidth="1"/>
    <col min="16" max="16" width="15.5703125" bestFit="1" customWidth="1"/>
  </cols>
  <sheetData>
    <row r="1" spans="1:17" ht="47.25" x14ac:dyDescent="0.25">
      <c r="A1" s="1" t="s">
        <v>7</v>
      </c>
      <c r="B1" s="1" t="s">
        <v>0</v>
      </c>
      <c r="C1" s="9" t="s">
        <v>1</v>
      </c>
      <c r="D1" s="1" t="s">
        <v>222</v>
      </c>
      <c r="E1" s="1" t="s">
        <v>6</v>
      </c>
      <c r="F1" s="1" t="s">
        <v>2</v>
      </c>
      <c r="G1" s="1" t="s">
        <v>5</v>
      </c>
      <c r="H1" s="1" t="s">
        <v>46</v>
      </c>
      <c r="I1" s="1" t="s">
        <v>3</v>
      </c>
      <c r="J1" s="15" t="s">
        <v>29</v>
      </c>
      <c r="K1" s="15" t="s">
        <v>30</v>
      </c>
      <c r="L1" s="15" t="s">
        <v>22</v>
      </c>
      <c r="M1" s="15" t="s">
        <v>206</v>
      </c>
    </row>
    <row r="2" spans="1:17" ht="15.75" x14ac:dyDescent="0.25">
      <c r="A2" s="12" t="s">
        <v>44</v>
      </c>
      <c r="B2" s="2" t="s">
        <v>4</v>
      </c>
      <c r="C2" s="10">
        <v>11200212</v>
      </c>
      <c r="D2" s="3">
        <f>C2/30000</f>
        <v>373.34039999999999</v>
      </c>
      <c r="E2" s="3"/>
      <c r="F2" s="3">
        <v>286</v>
      </c>
      <c r="G2" s="3">
        <v>286</v>
      </c>
      <c r="H2" s="133">
        <f>37+87+99</f>
        <v>223</v>
      </c>
      <c r="I2" s="27" t="s">
        <v>170</v>
      </c>
      <c r="J2" s="30">
        <v>44425</v>
      </c>
      <c r="K2" s="128" t="s">
        <v>137</v>
      </c>
      <c r="Q2" s="14"/>
    </row>
    <row r="3" spans="1:17" ht="15.75" x14ac:dyDescent="0.25">
      <c r="A3" s="100"/>
      <c r="B3" s="101"/>
      <c r="C3" s="54"/>
      <c r="D3" s="55"/>
      <c r="E3" s="55"/>
      <c r="F3" s="55">
        <v>23</v>
      </c>
      <c r="G3" s="55">
        <v>23</v>
      </c>
      <c r="H3" s="129">
        <v>23</v>
      </c>
      <c r="I3" s="38"/>
      <c r="J3" s="39"/>
      <c r="K3" s="38"/>
    </row>
    <row r="4" spans="1:17" ht="16.5" thickBot="1" x14ac:dyDescent="0.3">
      <c r="A4" s="100"/>
      <c r="B4" s="101"/>
      <c r="C4" s="54"/>
      <c r="D4" s="55"/>
      <c r="E4" s="55"/>
      <c r="F4" s="55">
        <v>8</v>
      </c>
      <c r="G4" s="55">
        <v>8</v>
      </c>
      <c r="H4" s="129">
        <v>8</v>
      </c>
      <c r="I4" s="38"/>
      <c r="J4" s="39"/>
      <c r="K4" s="130">
        <v>44545</v>
      </c>
    </row>
    <row r="5" spans="1:17" ht="15.75" x14ac:dyDescent="0.25">
      <c r="A5" s="20" t="s">
        <v>15</v>
      </c>
      <c r="B5" s="21" t="s">
        <v>14</v>
      </c>
      <c r="C5" s="47">
        <v>18816356</v>
      </c>
      <c r="D5" s="22">
        <f>C5/30000</f>
        <v>627.21186666666665</v>
      </c>
      <c r="E5" s="22"/>
      <c r="F5" s="102"/>
      <c r="G5" s="102"/>
      <c r="H5" s="103"/>
      <c r="I5" s="29" t="s">
        <v>71</v>
      </c>
      <c r="J5" s="32"/>
      <c r="K5" s="23"/>
    </row>
    <row r="6" spans="1:17" ht="31.5" x14ac:dyDescent="0.25">
      <c r="A6" s="48"/>
      <c r="B6" s="17" t="s">
        <v>23</v>
      </c>
      <c r="C6" s="13"/>
      <c r="D6" s="3"/>
      <c r="E6" s="3"/>
      <c r="F6" s="7">
        <v>11</v>
      </c>
      <c r="G6" s="7">
        <v>11</v>
      </c>
      <c r="H6" s="131">
        <v>11</v>
      </c>
      <c r="I6" s="27" t="s">
        <v>159</v>
      </c>
      <c r="J6" s="30">
        <v>44384</v>
      </c>
      <c r="K6" s="35">
        <v>44511</v>
      </c>
      <c r="L6" t="s">
        <v>18</v>
      </c>
    </row>
    <row r="7" spans="1:17" ht="31.5" x14ac:dyDescent="0.25">
      <c r="A7" s="12"/>
      <c r="B7" s="5" t="s">
        <v>172</v>
      </c>
      <c r="C7" s="145"/>
      <c r="D7" s="3"/>
      <c r="E7" s="3"/>
      <c r="F7" s="7">
        <v>6</v>
      </c>
      <c r="G7" s="137">
        <v>6</v>
      </c>
      <c r="H7" s="111">
        <v>5</v>
      </c>
      <c r="I7" s="146" t="s">
        <v>154</v>
      </c>
      <c r="J7" s="33" t="s">
        <v>155</v>
      </c>
      <c r="K7" s="25"/>
      <c r="M7" s="12" t="s">
        <v>171</v>
      </c>
    </row>
    <row r="8" spans="1:17" ht="47.25" x14ac:dyDescent="0.25">
      <c r="A8" s="170"/>
      <c r="B8" s="53" t="s">
        <v>24</v>
      </c>
      <c r="C8" s="13"/>
      <c r="D8" s="3"/>
      <c r="E8" s="3"/>
      <c r="F8" s="7">
        <v>11</v>
      </c>
      <c r="G8" s="7">
        <v>11</v>
      </c>
      <c r="H8" s="171">
        <v>11</v>
      </c>
      <c r="I8" s="27" t="s">
        <v>40</v>
      </c>
      <c r="J8" s="30">
        <v>44383</v>
      </c>
      <c r="K8" s="30">
        <v>44386</v>
      </c>
      <c r="L8" t="s">
        <v>18</v>
      </c>
    </row>
    <row r="9" spans="1:17" ht="31.5" x14ac:dyDescent="0.25">
      <c r="A9" s="24"/>
      <c r="B9" s="5" t="s">
        <v>25</v>
      </c>
      <c r="C9" s="13"/>
      <c r="D9" s="3"/>
      <c r="E9" s="3"/>
      <c r="F9" s="7">
        <v>11</v>
      </c>
      <c r="G9" s="7">
        <v>11</v>
      </c>
      <c r="H9" s="116">
        <v>11</v>
      </c>
      <c r="I9" s="27" t="s">
        <v>121</v>
      </c>
      <c r="J9" s="31">
        <v>44424</v>
      </c>
      <c r="K9" s="35">
        <v>44468</v>
      </c>
      <c r="L9" t="s">
        <v>18</v>
      </c>
    </row>
    <row r="10" spans="1:17" ht="47.25" x14ac:dyDescent="0.25">
      <c r="A10" s="48"/>
      <c r="B10" s="17" t="s">
        <v>16</v>
      </c>
      <c r="C10" s="13"/>
      <c r="D10" s="3"/>
      <c r="E10" s="3"/>
      <c r="F10" s="7">
        <v>11</v>
      </c>
      <c r="G10" s="7">
        <v>11</v>
      </c>
      <c r="H10" s="131">
        <v>11</v>
      </c>
      <c r="I10" s="27" t="s">
        <v>151</v>
      </c>
      <c r="J10" s="30">
        <v>44384</v>
      </c>
      <c r="K10" s="35">
        <v>44482</v>
      </c>
      <c r="L10" t="s">
        <v>18</v>
      </c>
    </row>
    <row r="11" spans="1:17" ht="47.25" x14ac:dyDescent="0.25">
      <c r="A11" s="12"/>
      <c r="B11" s="5" t="s">
        <v>173</v>
      </c>
      <c r="C11" s="145"/>
      <c r="D11" s="3"/>
      <c r="E11" s="3"/>
      <c r="F11" s="7">
        <v>11</v>
      </c>
      <c r="G11" s="137">
        <v>11</v>
      </c>
      <c r="H11" s="120">
        <v>11</v>
      </c>
      <c r="I11" s="181" t="s">
        <v>218</v>
      </c>
      <c r="J11" s="30">
        <v>44389</v>
      </c>
      <c r="K11" s="182"/>
      <c r="L11" t="s">
        <v>18</v>
      </c>
      <c r="M11" s="12"/>
    </row>
    <row r="12" spans="1:17" ht="47.25" x14ac:dyDescent="0.25">
      <c r="A12" s="170"/>
      <c r="B12" s="53" t="s">
        <v>32</v>
      </c>
      <c r="C12" s="13"/>
      <c r="D12" s="3"/>
      <c r="E12" s="3"/>
      <c r="F12" s="7">
        <v>11</v>
      </c>
      <c r="G12" s="7">
        <v>11</v>
      </c>
      <c r="H12" s="171">
        <v>11</v>
      </c>
      <c r="I12" s="27" t="s">
        <v>70</v>
      </c>
      <c r="J12" s="30">
        <v>44391</v>
      </c>
      <c r="K12" s="35">
        <v>44425</v>
      </c>
      <c r="L12" t="s">
        <v>42</v>
      </c>
    </row>
    <row r="13" spans="1:17" ht="31.5" x14ac:dyDescent="0.25">
      <c r="A13" s="24"/>
      <c r="B13" s="5" t="s">
        <v>33</v>
      </c>
      <c r="C13" s="13"/>
      <c r="D13" s="3"/>
      <c r="E13" s="3"/>
      <c r="F13" s="7">
        <v>11</v>
      </c>
      <c r="G13" s="7">
        <v>11</v>
      </c>
      <c r="H13" s="116">
        <v>11</v>
      </c>
      <c r="I13" s="27" t="s">
        <v>47</v>
      </c>
      <c r="J13" s="30">
        <v>44389</v>
      </c>
      <c r="K13" s="35">
        <v>44391</v>
      </c>
      <c r="L13" t="s">
        <v>20</v>
      </c>
    </row>
    <row r="14" spans="1:17" ht="31.5" x14ac:dyDescent="0.25">
      <c r="A14" s="24"/>
      <c r="B14" s="5" t="s">
        <v>34</v>
      </c>
      <c r="C14" s="13"/>
      <c r="D14" s="3"/>
      <c r="E14" s="3"/>
      <c r="F14" s="7">
        <v>11</v>
      </c>
      <c r="G14" s="7">
        <v>11</v>
      </c>
      <c r="H14" s="116">
        <v>11</v>
      </c>
      <c r="I14" s="27" t="s">
        <v>53</v>
      </c>
      <c r="J14" s="30">
        <v>44391</v>
      </c>
      <c r="K14" s="35">
        <v>44404</v>
      </c>
      <c r="L14" t="s">
        <v>54</v>
      </c>
    </row>
    <row r="15" spans="1:17" ht="15.75" x14ac:dyDescent="0.25">
      <c r="A15" s="24"/>
      <c r="B15" s="5" t="s">
        <v>35</v>
      </c>
      <c r="C15" s="13"/>
      <c r="D15" s="3"/>
      <c r="E15" s="3"/>
      <c r="F15" s="7">
        <v>11</v>
      </c>
      <c r="G15" s="7">
        <v>11</v>
      </c>
      <c r="H15" s="116">
        <v>11</v>
      </c>
      <c r="I15" s="27" t="s">
        <v>50</v>
      </c>
      <c r="J15" s="30">
        <v>44392</v>
      </c>
      <c r="K15" s="35">
        <v>44505</v>
      </c>
      <c r="L15" t="s">
        <v>20</v>
      </c>
    </row>
    <row r="16" spans="1:17" ht="78.75" x14ac:dyDescent="0.25">
      <c r="A16" s="24"/>
      <c r="B16" s="5" t="s">
        <v>36</v>
      </c>
      <c r="C16" s="13"/>
      <c r="D16" s="3"/>
      <c r="E16" s="3"/>
      <c r="F16" s="7">
        <v>11</v>
      </c>
      <c r="G16" s="7">
        <v>11</v>
      </c>
      <c r="H16" s="116">
        <v>11</v>
      </c>
      <c r="I16" s="27" t="s">
        <v>67</v>
      </c>
      <c r="J16" s="30">
        <v>44389</v>
      </c>
      <c r="K16" s="35">
        <v>44419</v>
      </c>
      <c r="L16" t="s">
        <v>41</v>
      </c>
    </row>
    <row r="17" spans="1:13" ht="47.25" x14ac:dyDescent="0.25">
      <c r="A17" s="24"/>
      <c r="B17" s="5" t="s">
        <v>37</v>
      </c>
      <c r="C17" s="13"/>
      <c r="D17" s="3"/>
      <c r="E17" s="3"/>
      <c r="F17" s="7">
        <v>11</v>
      </c>
      <c r="G17" s="7">
        <v>11</v>
      </c>
      <c r="H17" s="116">
        <v>11</v>
      </c>
      <c r="I17" s="27" t="s">
        <v>56</v>
      </c>
      <c r="J17" s="30">
        <v>44390</v>
      </c>
      <c r="K17" s="35">
        <v>44406</v>
      </c>
      <c r="L17" t="s">
        <v>20</v>
      </c>
    </row>
    <row r="18" spans="1:13" ht="31.5" x14ac:dyDescent="0.25">
      <c r="A18" s="24"/>
      <c r="B18" s="5" t="s">
        <v>38</v>
      </c>
      <c r="C18" s="13"/>
      <c r="D18" s="3"/>
      <c r="E18" s="3"/>
      <c r="F18" s="7">
        <v>11</v>
      </c>
      <c r="G18" s="7">
        <v>11</v>
      </c>
      <c r="H18" s="116">
        <v>11</v>
      </c>
      <c r="I18" s="27" t="s">
        <v>130</v>
      </c>
      <c r="J18" s="30">
        <v>44389</v>
      </c>
      <c r="K18" s="35">
        <v>44477</v>
      </c>
      <c r="L18" t="s">
        <v>43</v>
      </c>
    </row>
    <row r="19" spans="1:13" ht="31.5" x14ac:dyDescent="0.25">
      <c r="A19" s="24"/>
      <c r="B19" s="5" t="s">
        <v>39</v>
      </c>
      <c r="C19" s="13"/>
      <c r="D19" s="3"/>
      <c r="E19" s="3"/>
      <c r="F19" s="7">
        <v>11</v>
      </c>
      <c r="G19" s="7">
        <v>11</v>
      </c>
      <c r="H19" s="116">
        <v>11</v>
      </c>
      <c r="I19" s="27" t="s">
        <v>51</v>
      </c>
      <c r="J19" s="30">
        <v>44391</v>
      </c>
      <c r="K19" s="35">
        <v>44399</v>
      </c>
      <c r="L19" t="s">
        <v>42</v>
      </c>
    </row>
    <row r="20" spans="1:13" ht="47.25" x14ac:dyDescent="0.25">
      <c r="A20" s="24" t="s">
        <v>27</v>
      </c>
      <c r="B20" s="5" t="s">
        <v>26</v>
      </c>
      <c r="C20" s="13"/>
      <c r="D20" s="3"/>
      <c r="E20" s="3"/>
      <c r="F20" s="7">
        <v>11</v>
      </c>
      <c r="G20" s="7">
        <v>11</v>
      </c>
      <c r="H20" s="116">
        <v>11</v>
      </c>
      <c r="I20" s="27" t="s">
        <v>119</v>
      </c>
      <c r="J20" s="30">
        <v>44386</v>
      </c>
      <c r="K20" s="35">
        <v>44456</v>
      </c>
      <c r="L20" t="s">
        <v>19</v>
      </c>
    </row>
    <row r="21" spans="1:13" ht="47.25" x14ac:dyDescent="0.25">
      <c r="A21" s="24"/>
      <c r="B21" s="5" t="s">
        <v>221</v>
      </c>
      <c r="C21" s="13"/>
      <c r="D21" s="3"/>
      <c r="E21" s="3"/>
      <c r="F21" s="7">
        <v>11</v>
      </c>
      <c r="G21" s="7">
        <v>11</v>
      </c>
      <c r="H21" s="116">
        <v>11</v>
      </c>
      <c r="I21" s="27" t="s">
        <v>49</v>
      </c>
      <c r="J21" s="30">
        <v>44389</v>
      </c>
      <c r="K21" s="35">
        <v>44392</v>
      </c>
      <c r="L21" t="s">
        <v>17</v>
      </c>
    </row>
    <row r="22" spans="1:13" ht="47.25" x14ac:dyDescent="0.25">
      <c r="A22" s="48"/>
      <c r="B22" s="17" t="s">
        <v>63</v>
      </c>
      <c r="C22" s="49"/>
      <c r="D22" s="18"/>
      <c r="E22" s="18"/>
      <c r="F22" s="19">
        <v>11</v>
      </c>
      <c r="G22" s="19">
        <v>11</v>
      </c>
      <c r="H22" s="131">
        <v>11</v>
      </c>
      <c r="I22" s="27" t="s">
        <v>115</v>
      </c>
      <c r="J22" s="31">
        <v>44414</v>
      </c>
      <c r="K22" s="80">
        <v>44440</v>
      </c>
    </row>
    <row r="23" spans="1:13" ht="47.25" x14ac:dyDescent="0.25">
      <c r="A23" s="12"/>
      <c r="B23" s="5" t="s">
        <v>174</v>
      </c>
      <c r="C23" s="147"/>
      <c r="D23" s="18"/>
      <c r="E23" s="18"/>
      <c r="F23" s="19">
        <v>11</v>
      </c>
      <c r="G23" s="138">
        <v>11</v>
      </c>
      <c r="H23" s="111">
        <v>6</v>
      </c>
      <c r="I23" s="148" t="s">
        <v>66</v>
      </c>
      <c r="J23" s="34">
        <v>44418</v>
      </c>
      <c r="K23" s="51"/>
      <c r="M23" s="12" t="s">
        <v>183</v>
      </c>
    </row>
    <row r="24" spans="1:13" ht="94.5" x14ac:dyDescent="0.25">
      <c r="A24" s="81"/>
      <c r="B24" s="82" t="s">
        <v>64</v>
      </c>
      <c r="C24" s="49"/>
      <c r="D24" s="18"/>
      <c r="E24" s="18"/>
      <c r="F24" s="19">
        <v>11</v>
      </c>
      <c r="G24" s="19">
        <v>11</v>
      </c>
      <c r="H24" s="126">
        <v>11</v>
      </c>
      <c r="I24" s="27" t="s">
        <v>109</v>
      </c>
      <c r="J24" s="31">
        <v>44424</v>
      </c>
      <c r="K24" s="80">
        <v>44435</v>
      </c>
    </row>
    <row r="25" spans="1:13" ht="31.5" x14ac:dyDescent="0.25">
      <c r="A25" s="48"/>
      <c r="B25" s="17" t="s">
        <v>72</v>
      </c>
      <c r="C25" s="49"/>
      <c r="D25" s="18"/>
      <c r="E25" s="18"/>
      <c r="F25" s="19">
        <v>11</v>
      </c>
      <c r="G25" s="19">
        <v>11</v>
      </c>
      <c r="H25" s="131">
        <v>11</v>
      </c>
      <c r="I25" s="27" t="s">
        <v>157</v>
      </c>
      <c r="J25" s="31">
        <v>44428</v>
      </c>
      <c r="K25" s="80">
        <v>44551</v>
      </c>
    </row>
    <row r="26" spans="1:13" ht="15.75" x14ac:dyDescent="0.25">
      <c r="A26" s="24"/>
      <c r="B26" s="5" t="s">
        <v>73</v>
      </c>
      <c r="C26" s="13"/>
      <c r="D26" s="3"/>
      <c r="E26" s="3"/>
      <c r="F26" s="7">
        <v>10</v>
      </c>
      <c r="G26" s="7">
        <v>10</v>
      </c>
      <c r="H26" s="116">
        <v>10</v>
      </c>
      <c r="I26" s="27" t="s">
        <v>111</v>
      </c>
      <c r="J26" s="30">
        <v>44431</v>
      </c>
      <c r="K26" s="35">
        <v>44470</v>
      </c>
    </row>
    <row r="27" spans="1:13" ht="47.25" x14ac:dyDescent="0.25">
      <c r="A27" s="48"/>
      <c r="B27" s="17" t="s">
        <v>176</v>
      </c>
      <c r="C27" s="13"/>
      <c r="D27" s="3"/>
      <c r="E27" s="3"/>
      <c r="F27" s="7">
        <v>11</v>
      </c>
      <c r="G27" s="7">
        <v>11</v>
      </c>
      <c r="H27" s="131">
        <v>11</v>
      </c>
      <c r="I27" s="27" t="s">
        <v>204</v>
      </c>
      <c r="J27" s="30">
        <v>44438</v>
      </c>
      <c r="K27" s="35"/>
    </row>
    <row r="28" spans="1:13" ht="31.5" x14ac:dyDescent="0.25">
      <c r="A28" s="12"/>
      <c r="B28" s="5" t="s">
        <v>178</v>
      </c>
      <c r="C28" s="145"/>
      <c r="D28" s="3"/>
      <c r="E28" s="3"/>
      <c r="F28" s="7">
        <v>11</v>
      </c>
      <c r="G28" s="137">
        <v>11</v>
      </c>
      <c r="H28" s="111">
        <v>10</v>
      </c>
      <c r="I28" s="148" t="s">
        <v>112</v>
      </c>
      <c r="J28" s="34">
        <v>44439</v>
      </c>
      <c r="K28" s="85"/>
      <c r="M28" s="12" t="s">
        <v>177</v>
      </c>
    </row>
    <row r="29" spans="1:13" ht="31.5" x14ac:dyDescent="0.25">
      <c r="A29" s="170"/>
      <c r="B29" s="53" t="s">
        <v>113</v>
      </c>
      <c r="C29" s="13"/>
      <c r="D29" s="3"/>
      <c r="E29" s="3"/>
      <c r="F29" s="7">
        <v>11</v>
      </c>
      <c r="G29" s="7">
        <v>11</v>
      </c>
      <c r="H29" s="171">
        <v>11</v>
      </c>
      <c r="I29" s="27" t="s">
        <v>116</v>
      </c>
      <c r="J29" s="30">
        <v>44439</v>
      </c>
      <c r="K29" s="39">
        <v>44453</v>
      </c>
    </row>
    <row r="30" spans="1:13" ht="31.5" x14ac:dyDescent="0.25">
      <c r="A30" s="81"/>
      <c r="B30" s="82" t="s">
        <v>114</v>
      </c>
      <c r="C30" s="83"/>
      <c r="D30" s="37"/>
      <c r="E30" s="37"/>
      <c r="F30" s="84">
        <v>11</v>
      </c>
      <c r="G30" s="86">
        <v>11</v>
      </c>
      <c r="H30" s="126">
        <v>11</v>
      </c>
      <c r="I30" s="27" t="s">
        <v>120</v>
      </c>
      <c r="J30" s="87">
        <v>44453</v>
      </c>
      <c r="K30" s="88">
        <v>44466</v>
      </c>
    </row>
    <row r="31" spans="1:13" ht="15.75" x14ac:dyDescent="0.25">
      <c r="A31" s="16"/>
      <c r="B31" s="17" t="s">
        <v>125</v>
      </c>
      <c r="C31" s="13"/>
      <c r="D31" s="3"/>
      <c r="E31" s="3"/>
      <c r="F31" s="7">
        <v>11</v>
      </c>
      <c r="G31" s="78">
        <v>11</v>
      </c>
      <c r="H31" s="132">
        <v>11</v>
      </c>
      <c r="I31" s="27" t="s">
        <v>111</v>
      </c>
      <c r="J31" s="30">
        <v>44459</v>
      </c>
      <c r="K31" s="35"/>
    </row>
    <row r="32" spans="1:13" ht="47.25" x14ac:dyDescent="0.25">
      <c r="A32" s="12"/>
      <c r="B32" s="5" t="s">
        <v>122</v>
      </c>
      <c r="C32" s="145"/>
      <c r="D32" s="3"/>
      <c r="E32" s="3"/>
      <c r="F32" s="7">
        <v>11</v>
      </c>
      <c r="G32" s="139">
        <v>11</v>
      </c>
      <c r="H32" s="111">
        <v>7</v>
      </c>
      <c r="I32" s="148" t="s">
        <v>179</v>
      </c>
      <c r="J32" s="34">
        <v>44469</v>
      </c>
      <c r="K32" s="85"/>
      <c r="M32" s="12" t="s">
        <v>180</v>
      </c>
    </row>
    <row r="33" spans="1:16" ht="15.75" x14ac:dyDescent="0.25">
      <c r="A33" s="12"/>
      <c r="B33" s="5" t="s">
        <v>128</v>
      </c>
      <c r="C33" s="145"/>
      <c r="D33" s="3"/>
      <c r="E33" s="3"/>
      <c r="F33" s="7">
        <v>10</v>
      </c>
      <c r="G33" s="139">
        <v>10</v>
      </c>
      <c r="H33" s="111">
        <v>8</v>
      </c>
      <c r="I33" s="148" t="s">
        <v>219</v>
      </c>
      <c r="J33" s="34">
        <v>44474</v>
      </c>
      <c r="K33" s="85"/>
      <c r="M33" s="12" t="s">
        <v>220</v>
      </c>
    </row>
    <row r="34" spans="1:16" ht="47.25" x14ac:dyDescent="0.25">
      <c r="A34" s="81"/>
      <c r="B34" s="82" t="s">
        <v>132</v>
      </c>
      <c r="C34" s="83"/>
      <c r="D34" s="37"/>
      <c r="E34" s="37"/>
      <c r="F34" s="84">
        <v>11</v>
      </c>
      <c r="G34" s="86">
        <v>11</v>
      </c>
      <c r="H34" s="126">
        <v>11</v>
      </c>
      <c r="I34" s="127" t="s">
        <v>164</v>
      </c>
      <c r="J34" s="87">
        <v>44483</v>
      </c>
      <c r="K34" s="88">
        <v>44519</v>
      </c>
    </row>
    <row r="35" spans="1:16" ht="31.5" x14ac:dyDescent="0.25">
      <c r="A35" s="16"/>
      <c r="B35" s="17" t="s">
        <v>134</v>
      </c>
      <c r="C35" s="13"/>
      <c r="D35" s="3"/>
      <c r="E35" s="3"/>
      <c r="F35" s="7">
        <v>11</v>
      </c>
      <c r="G35" s="78">
        <v>11</v>
      </c>
      <c r="H35" s="132">
        <v>11</v>
      </c>
      <c r="I35" s="128" t="s">
        <v>135</v>
      </c>
      <c r="J35" s="30">
        <v>44483</v>
      </c>
      <c r="K35" s="30"/>
    </row>
    <row r="36" spans="1:16" ht="31.5" x14ac:dyDescent="0.25">
      <c r="A36" s="12"/>
      <c r="B36" s="5" t="s">
        <v>184</v>
      </c>
      <c r="C36" s="145"/>
      <c r="D36" s="3"/>
      <c r="E36" s="3"/>
      <c r="F36" s="7">
        <v>11</v>
      </c>
      <c r="G36" s="139">
        <v>11</v>
      </c>
      <c r="H36" s="111">
        <v>8</v>
      </c>
      <c r="I36" s="150" t="s">
        <v>181</v>
      </c>
      <c r="J36" s="34">
        <v>44483</v>
      </c>
      <c r="K36" s="34"/>
      <c r="M36" s="12" t="s">
        <v>182</v>
      </c>
    </row>
    <row r="37" spans="1:16" ht="47.25" x14ac:dyDescent="0.25">
      <c r="A37" s="12"/>
      <c r="B37" s="5" t="s">
        <v>188</v>
      </c>
      <c r="C37" s="145"/>
      <c r="D37" s="3"/>
      <c r="E37" s="3"/>
      <c r="F37" s="7">
        <v>11</v>
      </c>
      <c r="G37" s="139">
        <v>11</v>
      </c>
      <c r="H37" s="111">
        <v>4</v>
      </c>
      <c r="I37" s="148" t="s">
        <v>136</v>
      </c>
      <c r="J37" s="34">
        <v>44483</v>
      </c>
      <c r="K37" s="34"/>
      <c r="M37" s="12" t="s">
        <v>185</v>
      </c>
    </row>
    <row r="38" spans="1:16" ht="31.5" x14ac:dyDescent="0.25">
      <c r="A38" s="12"/>
      <c r="B38" s="5" t="s">
        <v>189</v>
      </c>
      <c r="C38" s="149"/>
      <c r="D38" s="37"/>
      <c r="E38" s="37"/>
      <c r="F38" s="84">
        <v>11</v>
      </c>
      <c r="G38" s="140">
        <v>11</v>
      </c>
      <c r="H38" s="111">
        <v>9</v>
      </c>
      <c r="I38" s="148" t="s">
        <v>186</v>
      </c>
      <c r="J38" s="89">
        <v>44484</v>
      </c>
      <c r="K38" s="90"/>
      <c r="M38" s="12" t="s">
        <v>175</v>
      </c>
    </row>
    <row r="39" spans="1:16" ht="63" x14ac:dyDescent="0.25">
      <c r="A39" s="81"/>
      <c r="B39" s="82" t="s">
        <v>140</v>
      </c>
      <c r="C39" s="13"/>
      <c r="D39" s="3"/>
      <c r="E39" s="3"/>
      <c r="F39" s="7">
        <v>11</v>
      </c>
      <c r="G39" s="78">
        <v>11</v>
      </c>
      <c r="H39" s="126">
        <v>11</v>
      </c>
      <c r="I39" s="27" t="s">
        <v>168</v>
      </c>
      <c r="J39" s="30">
        <v>44491</v>
      </c>
      <c r="K39" s="35">
        <v>44546</v>
      </c>
    </row>
    <row r="40" spans="1:16" ht="31.5" x14ac:dyDescent="0.25">
      <c r="A40" s="12"/>
      <c r="B40" s="5" t="s">
        <v>190</v>
      </c>
      <c r="C40" s="149"/>
      <c r="D40" s="37"/>
      <c r="E40" s="37"/>
      <c r="F40" s="84">
        <v>11</v>
      </c>
      <c r="G40" s="140">
        <v>11</v>
      </c>
      <c r="H40" s="111">
        <v>2</v>
      </c>
      <c r="I40" s="151" t="s">
        <v>141</v>
      </c>
      <c r="J40" s="89">
        <v>44494</v>
      </c>
      <c r="K40" s="90"/>
      <c r="M40" s="12" t="s">
        <v>187</v>
      </c>
    </row>
    <row r="41" spans="1:16" ht="31.5" x14ac:dyDescent="0.25">
      <c r="A41" s="12"/>
      <c r="B41" s="5" t="s">
        <v>191</v>
      </c>
      <c r="C41" s="147"/>
      <c r="D41" s="18"/>
      <c r="E41" s="18"/>
      <c r="F41" s="19">
        <v>10</v>
      </c>
      <c r="G41" s="141">
        <v>10</v>
      </c>
      <c r="H41" s="111">
        <v>9</v>
      </c>
      <c r="I41" s="152" t="s">
        <v>156</v>
      </c>
      <c r="J41" s="50">
        <v>44504</v>
      </c>
      <c r="K41" s="51"/>
      <c r="M41" s="12" t="s">
        <v>207</v>
      </c>
    </row>
    <row r="42" spans="1:16" ht="31.5" x14ac:dyDescent="0.25">
      <c r="A42" s="172"/>
      <c r="B42" s="82" t="s">
        <v>192</v>
      </c>
      <c r="C42" s="49"/>
      <c r="D42" s="18"/>
      <c r="E42" s="18"/>
      <c r="F42" s="19">
        <v>11</v>
      </c>
      <c r="G42" s="123">
        <v>11</v>
      </c>
      <c r="H42" s="173">
        <v>11</v>
      </c>
      <c r="I42" s="134" t="s">
        <v>208</v>
      </c>
      <c r="J42" s="31">
        <v>44543</v>
      </c>
      <c r="K42" s="30"/>
    </row>
    <row r="43" spans="1:16" ht="63" x14ac:dyDescent="0.25">
      <c r="A43" s="16"/>
      <c r="B43" s="17" t="s">
        <v>166</v>
      </c>
      <c r="C43" s="49"/>
      <c r="D43" s="18"/>
      <c r="E43" s="18"/>
      <c r="F43" s="19">
        <v>11</v>
      </c>
      <c r="G43" s="123">
        <v>11</v>
      </c>
      <c r="H43" s="132">
        <v>11</v>
      </c>
      <c r="I43" s="134" t="s">
        <v>209</v>
      </c>
      <c r="J43" s="31">
        <v>44539</v>
      </c>
      <c r="K43" s="135"/>
    </row>
    <row r="44" spans="1:16" ht="31.5" x14ac:dyDescent="0.25">
      <c r="A44" s="12"/>
      <c r="B44" s="5" t="s">
        <v>193</v>
      </c>
      <c r="C44" s="145"/>
      <c r="D44" s="3"/>
      <c r="E44" s="3"/>
      <c r="F44" s="7">
        <v>11</v>
      </c>
      <c r="G44" s="139">
        <v>11</v>
      </c>
      <c r="H44" s="78">
        <v>0</v>
      </c>
      <c r="I44" s="150" t="s">
        <v>194</v>
      </c>
      <c r="J44" s="34"/>
      <c r="K44" s="34"/>
      <c r="M44" s="12" t="s">
        <v>195</v>
      </c>
    </row>
    <row r="45" spans="1:16" ht="31.5" x14ac:dyDescent="0.25">
      <c r="A45" s="12"/>
      <c r="B45" s="5" t="s">
        <v>210</v>
      </c>
      <c r="C45" s="145"/>
      <c r="D45" s="3"/>
      <c r="E45" s="3"/>
      <c r="F45" s="7">
        <v>11</v>
      </c>
      <c r="G45" s="139">
        <v>11</v>
      </c>
      <c r="H45" s="111">
        <v>7</v>
      </c>
      <c r="I45" s="150" t="s">
        <v>211</v>
      </c>
      <c r="J45" s="34"/>
      <c r="K45" s="34"/>
      <c r="M45" s="12" t="s">
        <v>180</v>
      </c>
    </row>
    <row r="46" spans="1:16" ht="31.5" x14ac:dyDescent="0.25">
      <c r="A46" s="12"/>
      <c r="B46" s="5" t="s">
        <v>212</v>
      </c>
      <c r="C46" s="145"/>
      <c r="D46" s="3"/>
      <c r="E46" s="3"/>
      <c r="F46" s="7">
        <v>11</v>
      </c>
      <c r="G46" s="139">
        <v>11</v>
      </c>
      <c r="H46" s="111">
        <v>8</v>
      </c>
      <c r="I46" s="150" t="s">
        <v>181</v>
      </c>
      <c r="J46" s="34"/>
      <c r="K46" s="34"/>
      <c r="M46" s="12" t="s">
        <v>182</v>
      </c>
    </row>
    <row r="47" spans="1:16" ht="16.5" thickBot="1" x14ac:dyDescent="0.3">
      <c r="A47" s="12"/>
      <c r="B47" s="5" t="s">
        <v>223</v>
      </c>
      <c r="C47" s="149"/>
      <c r="D47" s="37"/>
      <c r="E47" s="37"/>
      <c r="F47" s="84">
        <v>11</v>
      </c>
      <c r="G47" s="140">
        <v>11</v>
      </c>
      <c r="H47" s="111">
        <v>9</v>
      </c>
      <c r="I47" s="151" t="s">
        <v>224</v>
      </c>
      <c r="J47" s="89">
        <v>44631</v>
      </c>
      <c r="K47" s="183"/>
      <c r="M47" s="12" t="s">
        <v>175</v>
      </c>
    </row>
    <row r="48" spans="1:16" ht="16.5" thickBot="1" x14ac:dyDescent="0.3">
      <c r="A48" s="12"/>
      <c r="B48" s="5" t="s">
        <v>74</v>
      </c>
      <c r="C48" s="153">
        <v>2240042</v>
      </c>
      <c r="D48" s="58">
        <f>C48/30000</f>
        <v>74.668066666666661</v>
      </c>
      <c r="E48" s="58">
        <f>C48/15000</f>
        <v>149.33613333333332</v>
      </c>
      <c r="F48" s="59">
        <v>0</v>
      </c>
      <c r="G48" s="142"/>
      <c r="H48" s="7">
        <v>0</v>
      </c>
      <c r="I48" s="154" t="s">
        <v>118</v>
      </c>
      <c r="J48" s="60"/>
      <c r="K48" s="61"/>
      <c r="M48" s="12" t="s">
        <v>196</v>
      </c>
      <c r="O48" s="11"/>
      <c r="P48" s="11"/>
    </row>
    <row r="49" spans="1:13" ht="16.5" thickBot="1" x14ac:dyDescent="0.3">
      <c r="A49" s="81" t="s">
        <v>60</v>
      </c>
      <c r="B49" s="82" t="s">
        <v>59</v>
      </c>
      <c r="C49" s="99">
        <v>8120154</v>
      </c>
      <c r="D49" s="58">
        <f>C49/30000</f>
        <v>270.67180000000002</v>
      </c>
      <c r="E49" s="40">
        <f>C49/15000</f>
        <v>541.34360000000004</v>
      </c>
      <c r="F49" s="41"/>
      <c r="G49" s="42"/>
      <c r="H49" s="174"/>
      <c r="I49" s="43"/>
      <c r="J49" s="44"/>
      <c r="K49" s="45"/>
    </row>
    <row r="50" spans="1:13" ht="94.5" x14ac:dyDescent="0.25">
      <c r="A50" s="48"/>
      <c r="B50" s="17" t="s">
        <v>61</v>
      </c>
      <c r="C50" s="13"/>
      <c r="D50" s="3"/>
      <c r="E50" s="3"/>
      <c r="F50" s="7">
        <v>54</v>
      </c>
      <c r="G50" s="7">
        <v>54</v>
      </c>
      <c r="H50" s="115">
        <v>50</v>
      </c>
      <c r="I50" s="26" t="s">
        <v>127</v>
      </c>
      <c r="J50" s="34">
        <v>44469</v>
      </c>
      <c r="K50" s="4"/>
    </row>
    <row r="51" spans="1:13" ht="63" x14ac:dyDescent="0.25">
      <c r="A51" s="12"/>
      <c r="B51" s="5" t="s">
        <v>147</v>
      </c>
      <c r="C51" s="145"/>
      <c r="D51" s="3"/>
      <c r="E51" s="3"/>
      <c r="F51" s="7">
        <v>56</v>
      </c>
      <c r="G51" s="137">
        <v>56</v>
      </c>
      <c r="H51" s="111">
        <v>29</v>
      </c>
      <c r="I51" s="146" t="s">
        <v>123</v>
      </c>
      <c r="J51" s="34">
        <v>44469</v>
      </c>
      <c r="K51" s="4"/>
      <c r="M51" s="12" t="s">
        <v>213</v>
      </c>
    </row>
    <row r="52" spans="1:13" ht="15.75" x14ac:dyDescent="0.25">
      <c r="A52" s="81"/>
      <c r="B52" s="82" t="s">
        <v>147</v>
      </c>
      <c r="C52" s="13"/>
      <c r="D52" s="3"/>
      <c r="E52" s="3"/>
      <c r="F52" s="7">
        <v>19</v>
      </c>
      <c r="G52" s="7">
        <v>19</v>
      </c>
      <c r="H52" s="175">
        <v>6</v>
      </c>
      <c r="I52" s="26" t="s">
        <v>167</v>
      </c>
      <c r="J52" s="89">
        <v>44537</v>
      </c>
      <c r="K52" s="46"/>
    </row>
    <row r="53" spans="1:13" ht="15.75" x14ac:dyDescent="0.25">
      <c r="A53" s="12"/>
      <c r="B53" s="5" t="s">
        <v>62</v>
      </c>
      <c r="C53" s="145"/>
      <c r="D53" s="3"/>
      <c r="E53" s="3"/>
      <c r="F53" s="7">
        <v>28</v>
      </c>
      <c r="G53" s="137">
        <v>28</v>
      </c>
      <c r="H53" s="111">
        <v>23</v>
      </c>
      <c r="I53" s="148" t="s">
        <v>197</v>
      </c>
      <c r="J53" s="34">
        <v>44414</v>
      </c>
      <c r="K53" s="46"/>
      <c r="M53" s="64" t="s">
        <v>183</v>
      </c>
    </row>
    <row r="54" spans="1:13" ht="78.75" x14ac:dyDescent="0.25">
      <c r="A54" s="170"/>
      <c r="B54" s="53" t="s">
        <v>52</v>
      </c>
      <c r="C54" s="13"/>
      <c r="D54" s="3"/>
      <c r="E54" s="3"/>
      <c r="F54" s="7">
        <f>169</f>
        <v>169</v>
      </c>
      <c r="G54" s="78">
        <f>169</f>
        <v>169</v>
      </c>
      <c r="H54" s="176">
        <f>126</f>
        <v>126</v>
      </c>
      <c r="I54" s="26" t="s">
        <v>106</v>
      </c>
      <c r="J54" s="33" t="s">
        <v>107</v>
      </c>
      <c r="K54" s="46"/>
    </row>
    <row r="55" spans="1:13" ht="63" x14ac:dyDescent="0.25">
      <c r="A55" s="48"/>
      <c r="B55" s="17" t="s">
        <v>52</v>
      </c>
      <c r="C55" s="13"/>
      <c r="D55" s="3"/>
      <c r="E55" s="3"/>
      <c r="F55" s="7">
        <v>117</v>
      </c>
      <c r="G55" s="78">
        <v>117</v>
      </c>
      <c r="H55" s="114">
        <v>82</v>
      </c>
      <c r="I55" s="26" t="s">
        <v>144</v>
      </c>
      <c r="J55" s="33">
        <v>44488</v>
      </c>
      <c r="K55" s="25"/>
    </row>
    <row r="56" spans="1:13" ht="16.5" thickBot="1" x14ac:dyDescent="0.3">
      <c r="A56" s="12"/>
      <c r="B56" s="5" t="s">
        <v>126</v>
      </c>
      <c r="C56" s="149"/>
      <c r="D56" s="37"/>
      <c r="E56" s="37"/>
      <c r="F56" s="84">
        <v>66</v>
      </c>
      <c r="G56" s="140">
        <v>66</v>
      </c>
      <c r="H56" s="111">
        <v>64</v>
      </c>
      <c r="I56" s="155"/>
      <c r="J56" s="95">
        <v>44475</v>
      </c>
      <c r="K56" s="96"/>
      <c r="M56" s="12" t="s">
        <v>175</v>
      </c>
    </row>
    <row r="57" spans="1:13" s="94" customFormat="1" ht="15.75" x14ac:dyDescent="0.25">
      <c r="A57" s="177"/>
      <c r="B57" s="178" t="s">
        <v>75</v>
      </c>
      <c r="C57" s="47">
        <v>750000</v>
      </c>
      <c r="D57" s="104"/>
      <c r="E57" s="104"/>
      <c r="F57" s="105"/>
      <c r="G57" s="105"/>
      <c r="H57" s="86"/>
      <c r="I57" s="106"/>
      <c r="J57" s="107"/>
      <c r="K57" s="108"/>
    </row>
    <row r="58" spans="1:13" s="94" customFormat="1" ht="32.25" thickBot="1" x14ac:dyDescent="0.3">
      <c r="A58" s="91"/>
      <c r="B58" s="92" t="s">
        <v>142</v>
      </c>
      <c r="C58" s="147"/>
      <c r="D58" s="122"/>
      <c r="E58" s="122"/>
      <c r="F58" s="123">
        <v>20</v>
      </c>
      <c r="G58" s="141">
        <v>20</v>
      </c>
      <c r="H58" s="111">
        <v>9</v>
      </c>
      <c r="I58" s="156" t="s">
        <v>150</v>
      </c>
      <c r="J58" s="50">
        <v>44494</v>
      </c>
      <c r="K58" s="124"/>
      <c r="M58" s="12" t="s">
        <v>195</v>
      </c>
    </row>
    <row r="59" spans="1:13" ht="63" x14ac:dyDescent="0.25">
      <c r="A59" s="81"/>
      <c r="B59" s="82" t="s">
        <v>57</v>
      </c>
      <c r="C59" s="47">
        <v>1817820</v>
      </c>
      <c r="D59" s="22">
        <f>C59/30000</f>
        <v>60.594000000000001</v>
      </c>
      <c r="E59" s="22">
        <f>C59/10000</f>
        <v>181.78200000000001</v>
      </c>
      <c r="F59" s="102">
        <v>32</v>
      </c>
      <c r="G59" s="102">
        <v>32</v>
      </c>
      <c r="H59" s="84">
        <v>14</v>
      </c>
      <c r="I59" s="106" t="s">
        <v>163</v>
      </c>
      <c r="J59" s="107">
        <v>44410</v>
      </c>
      <c r="K59" s="23"/>
      <c r="L59" t="s">
        <v>58</v>
      </c>
    </row>
    <row r="60" spans="1:13" ht="48" thickBot="1" x14ac:dyDescent="0.3">
      <c r="A60" s="12"/>
      <c r="B60" s="82" t="s">
        <v>57</v>
      </c>
      <c r="C60" s="157"/>
      <c r="D60" s="112"/>
      <c r="E60" s="112"/>
      <c r="F60" s="113">
        <v>27</v>
      </c>
      <c r="G60" s="143">
        <v>27</v>
      </c>
      <c r="H60" s="111">
        <v>12</v>
      </c>
      <c r="I60" s="159" t="s">
        <v>138</v>
      </c>
      <c r="J60" s="109">
        <v>44484</v>
      </c>
      <c r="K60" s="125"/>
      <c r="M60" s="12" t="s">
        <v>199</v>
      </c>
    </row>
    <row r="61" spans="1:13" ht="15.75" x14ac:dyDescent="0.25">
      <c r="A61" s="12"/>
      <c r="B61" s="5" t="s">
        <v>162</v>
      </c>
      <c r="C61" s="149">
        <v>350000</v>
      </c>
      <c r="D61" s="37"/>
      <c r="E61" s="37"/>
      <c r="F61" s="84">
        <v>0</v>
      </c>
      <c r="G61" s="144"/>
      <c r="H61" s="7"/>
      <c r="I61" s="151"/>
      <c r="J61" s="89"/>
      <c r="K61" s="44"/>
      <c r="M61" s="12" t="s">
        <v>196</v>
      </c>
    </row>
    <row r="62" spans="1:13" ht="15.75" x14ac:dyDescent="0.25">
      <c r="A62" s="12"/>
      <c r="B62" s="5" t="s">
        <v>216</v>
      </c>
      <c r="C62" s="158"/>
      <c r="D62" s="3"/>
      <c r="E62" s="3"/>
      <c r="F62" s="7">
        <v>20</v>
      </c>
      <c r="G62" s="137">
        <v>20</v>
      </c>
      <c r="H62" s="7">
        <v>5</v>
      </c>
      <c r="I62" s="150"/>
      <c r="J62" s="34"/>
      <c r="K62" s="4"/>
      <c r="M62" s="12" t="s">
        <v>217</v>
      </c>
    </row>
    <row r="63" spans="1:13" ht="15.75" x14ac:dyDescent="0.25">
      <c r="A63" s="71"/>
      <c r="B63" s="72" t="s">
        <v>76</v>
      </c>
      <c r="C63" s="66">
        <v>215340</v>
      </c>
      <c r="D63" s="67"/>
      <c r="E63" s="67"/>
      <c r="F63" s="68"/>
      <c r="G63" s="69"/>
      <c r="H63" s="179"/>
      <c r="I63" s="70" t="s">
        <v>145</v>
      </c>
      <c r="J63" s="70"/>
      <c r="K63" s="70"/>
    </row>
    <row r="64" spans="1:13" ht="16.5" thickBot="1" x14ac:dyDescent="0.3">
      <c r="A64" s="64"/>
      <c r="B64" s="65" t="s">
        <v>77</v>
      </c>
      <c r="C64" s="66">
        <v>1050000</v>
      </c>
      <c r="D64" s="67"/>
      <c r="E64" s="67"/>
      <c r="F64" s="68"/>
      <c r="G64" s="69"/>
      <c r="H64" s="69"/>
      <c r="I64" s="70" t="s">
        <v>145</v>
      </c>
      <c r="J64" s="70"/>
      <c r="K64" s="70"/>
    </row>
    <row r="65" spans="1:13" ht="63.75" thickBot="1" x14ac:dyDescent="0.3">
      <c r="A65" s="12" t="s">
        <v>8</v>
      </c>
      <c r="B65" s="5" t="s">
        <v>78</v>
      </c>
      <c r="C65" s="10">
        <v>200000</v>
      </c>
      <c r="D65" s="58">
        <f>C65/30000</f>
        <v>6.666666666666667</v>
      </c>
      <c r="E65" s="18">
        <f>C65/15000</f>
        <v>13.333333333333334</v>
      </c>
      <c r="F65" s="6">
        <v>10</v>
      </c>
      <c r="G65" s="7">
        <v>10</v>
      </c>
      <c r="H65" s="116">
        <v>10</v>
      </c>
      <c r="I65" s="27" t="s">
        <v>129</v>
      </c>
      <c r="J65" s="30">
        <v>44412</v>
      </c>
      <c r="K65" s="30">
        <v>44475</v>
      </c>
      <c r="L65" t="s">
        <v>17</v>
      </c>
    </row>
    <row r="66" spans="1:13" ht="32.25" thickBot="1" x14ac:dyDescent="0.3">
      <c r="A66" s="12" t="s">
        <v>99</v>
      </c>
      <c r="B66" s="5" t="s">
        <v>79</v>
      </c>
      <c r="C66" s="13">
        <v>300000</v>
      </c>
      <c r="D66" s="3">
        <f>C66/30000</f>
        <v>10</v>
      </c>
      <c r="E66" s="3">
        <f>C66/10000</f>
        <v>30</v>
      </c>
      <c r="F66" s="7">
        <v>10</v>
      </c>
      <c r="G66" s="7">
        <v>10</v>
      </c>
      <c r="H66" s="120">
        <v>10</v>
      </c>
      <c r="I66" s="128" t="s">
        <v>165</v>
      </c>
      <c r="J66" s="30">
        <v>44483</v>
      </c>
      <c r="K66" s="30">
        <v>44519</v>
      </c>
    </row>
    <row r="67" spans="1:13" ht="63.75" thickBot="1" x14ac:dyDescent="0.3">
      <c r="A67" s="16" t="s">
        <v>12</v>
      </c>
      <c r="B67" s="17" t="s">
        <v>131</v>
      </c>
      <c r="C67" s="10">
        <v>300000</v>
      </c>
      <c r="D67" s="58">
        <f>C67/30000</f>
        <v>10</v>
      </c>
      <c r="E67" s="3"/>
      <c r="F67" s="6">
        <v>12</v>
      </c>
      <c r="G67" s="7">
        <v>12</v>
      </c>
      <c r="H67" s="131">
        <v>12</v>
      </c>
      <c r="I67" s="27" t="s">
        <v>69</v>
      </c>
      <c r="J67" s="30">
        <v>44382</v>
      </c>
      <c r="K67" s="128"/>
      <c r="L67" t="s">
        <v>19</v>
      </c>
    </row>
    <row r="68" spans="1:13" ht="15.75" x14ac:dyDescent="0.25">
      <c r="A68" s="12"/>
      <c r="B68" s="5" t="s">
        <v>160</v>
      </c>
      <c r="C68" s="160">
        <v>400000</v>
      </c>
      <c r="D68" s="3"/>
      <c r="E68" s="3">
        <f>C68/16300</f>
        <v>24.539877300613497</v>
      </c>
      <c r="F68" s="7">
        <v>14</v>
      </c>
      <c r="G68" s="137">
        <v>14</v>
      </c>
      <c r="H68" s="111">
        <v>8</v>
      </c>
      <c r="I68" s="146" t="s">
        <v>201</v>
      </c>
      <c r="J68" s="117">
        <v>44519</v>
      </c>
      <c r="K68" s="118"/>
      <c r="M68" s="12" t="s">
        <v>200</v>
      </c>
    </row>
    <row r="69" spans="1:13" ht="32.25" thickBot="1" x14ac:dyDescent="0.3">
      <c r="A69" s="91"/>
      <c r="B69" s="92" t="s">
        <v>158</v>
      </c>
      <c r="C69" s="145">
        <v>339993</v>
      </c>
      <c r="D69" s="3">
        <f>C69/30000</f>
        <v>11.3331</v>
      </c>
      <c r="E69" s="3">
        <f>C69/10000</f>
        <v>33.999299999999998</v>
      </c>
      <c r="F69" s="78">
        <v>6</v>
      </c>
      <c r="G69" s="139">
        <v>6</v>
      </c>
      <c r="H69" s="111">
        <v>3</v>
      </c>
      <c r="I69" s="148" t="s">
        <v>133</v>
      </c>
      <c r="J69" s="50">
        <v>44483</v>
      </c>
      <c r="K69" s="98"/>
      <c r="M69" s="12" t="s">
        <v>182</v>
      </c>
    </row>
    <row r="70" spans="1:13" ht="32.25" thickBot="1" x14ac:dyDescent="0.3">
      <c r="A70" s="172" t="s">
        <v>11</v>
      </c>
      <c r="B70" s="82" t="s">
        <v>80</v>
      </c>
      <c r="C70" s="10">
        <v>150000</v>
      </c>
      <c r="D70" s="58">
        <f>C70/30000</f>
        <v>5</v>
      </c>
      <c r="E70" s="3"/>
      <c r="F70" s="6">
        <v>5</v>
      </c>
      <c r="G70" s="7">
        <v>5</v>
      </c>
      <c r="H70" s="173">
        <v>5</v>
      </c>
      <c r="I70" s="28" t="s">
        <v>31</v>
      </c>
      <c r="J70" s="31">
        <v>44382</v>
      </c>
      <c r="K70" s="31">
        <v>44382</v>
      </c>
      <c r="L70" t="s">
        <v>19</v>
      </c>
    </row>
    <row r="71" spans="1:13" ht="94.5" x14ac:dyDescent="0.25">
      <c r="A71" s="12" t="s">
        <v>100</v>
      </c>
      <c r="B71" s="5" t="s">
        <v>81</v>
      </c>
      <c r="C71" s="145">
        <v>1500000</v>
      </c>
      <c r="D71" s="3">
        <f>C71/30000</f>
        <v>50</v>
      </c>
      <c r="E71" s="37">
        <f>C71/15000</f>
        <v>100</v>
      </c>
      <c r="F71" s="6">
        <v>61</v>
      </c>
      <c r="G71" s="137">
        <v>61</v>
      </c>
      <c r="H71" s="111">
        <v>18</v>
      </c>
      <c r="I71" s="150" t="s">
        <v>108</v>
      </c>
      <c r="J71" s="79"/>
      <c r="K71" s="4"/>
      <c r="M71" s="64" t="s">
        <v>202</v>
      </c>
    </row>
    <row r="72" spans="1:13" ht="16.5" thickBot="1" x14ac:dyDescent="0.3">
      <c r="A72" s="52" t="s">
        <v>48</v>
      </c>
      <c r="B72" s="53" t="s">
        <v>82</v>
      </c>
      <c r="C72" s="13">
        <v>627190</v>
      </c>
      <c r="D72" s="18"/>
      <c r="E72" s="18">
        <f>C72/(1500*12)</f>
        <v>34.843888888888891</v>
      </c>
      <c r="F72" s="7">
        <v>22</v>
      </c>
      <c r="G72" s="7">
        <v>22</v>
      </c>
      <c r="H72" s="176">
        <v>18</v>
      </c>
      <c r="I72" s="26" t="s">
        <v>110</v>
      </c>
      <c r="J72" s="33">
        <v>44435</v>
      </c>
      <c r="K72" s="36"/>
    </row>
    <row r="73" spans="1:13" ht="111" thickBot="1" x14ac:dyDescent="0.3">
      <c r="A73" s="12" t="s">
        <v>9</v>
      </c>
      <c r="B73" s="5" t="s">
        <v>83</v>
      </c>
      <c r="C73" s="10">
        <v>300000</v>
      </c>
      <c r="D73" s="58">
        <f>C73/30000</f>
        <v>10</v>
      </c>
      <c r="E73" s="18"/>
      <c r="F73" s="6">
        <v>10</v>
      </c>
      <c r="G73" s="7">
        <v>10</v>
      </c>
      <c r="H73" s="116">
        <v>10</v>
      </c>
      <c r="I73" s="27" t="s">
        <v>214</v>
      </c>
      <c r="J73" s="30">
        <v>44382</v>
      </c>
      <c r="K73" s="128"/>
      <c r="L73" t="s">
        <v>19</v>
      </c>
    </row>
    <row r="74" spans="1:13" ht="15.75" x14ac:dyDescent="0.25">
      <c r="A74" s="64"/>
      <c r="B74" s="65" t="s">
        <v>84</v>
      </c>
      <c r="C74" s="66">
        <v>1029986</v>
      </c>
      <c r="D74" s="67"/>
      <c r="E74" s="67"/>
      <c r="F74" s="68"/>
      <c r="G74" s="69"/>
      <c r="H74" s="69"/>
      <c r="I74" s="70" t="s">
        <v>145</v>
      </c>
      <c r="J74" s="70"/>
      <c r="K74" s="70"/>
    </row>
    <row r="75" spans="1:13" ht="15.75" x14ac:dyDescent="0.25">
      <c r="A75" s="52" t="s">
        <v>13</v>
      </c>
      <c r="B75" s="53" t="s">
        <v>28</v>
      </c>
      <c r="C75" s="54">
        <v>440000</v>
      </c>
      <c r="D75" s="3"/>
      <c r="E75" s="3">
        <f>C75/15000</f>
        <v>29.333333333333332</v>
      </c>
      <c r="F75" s="55">
        <v>8</v>
      </c>
      <c r="G75" s="55">
        <v>8</v>
      </c>
      <c r="H75" s="129">
        <v>8</v>
      </c>
      <c r="I75" s="38" t="s">
        <v>21</v>
      </c>
      <c r="J75" s="57"/>
      <c r="K75" s="39">
        <v>44377</v>
      </c>
      <c r="L75" t="s">
        <v>19</v>
      </c>
    </row>
    <row r="76" spans="1:13" ht="15.75" x14ac:dyDescent="0.25">
      <c r="A76" s="166"/>
      <c r="B76" s="167" t="s">
        <v>85</v>
      </c>
      <c r="C76" s="73">
        <v>659340</v>
      </c>
      <c r="D76" s="67"/>
      <c r="E76" s="67"/>
      <c r="F76" s="74"/>
      <c r="G76" s="74"/>
      <c r="H76" s="168"/>
      <c r="I76" s="70" t="s">
        <v>145</v>
      </c>
      <c r="J76" s="75"/>
      <c r="K76" s="76"/>
    </row>
    <row r="77" spans="1:13" ht="32.25" thickBot="1" x14ac:dyDescent="0.3">
      <c r="A77" s="12" t="s">
        <v>101</v>
      </c>
      <c r="B77" s="5" t="s">
        <v>86</v>
      </c>
      <c r="C77" s="161">
        <v>300000</v>
      </c>
      <c r="D77" s="3">
        <f>C77/30000</f>
        <v>10</v>
      </c>
      <c r="E77" s="3">
        <f>C77/10000</f>
        <v>30</v>
      </c>
      <c r="F77" s="55">
        <v>10</v>
      </c>
      <c r="G77" s="56">
        <v>10</v>
      </c>
      <c r="H77" s="3">
        <v>5</v>
      </c>
      <c r="I77" s="162" t="s">
        <v>205</v>
      </c>
      <c r="J77" s="77"/>
      <c r="K77" s="63"/>
      <c r="M77" s="12" t="s">
        <v>183</v>
      </c>
    </row>
    <row r="78" spans="1:13" ht="111" thickBot="1" x14ac:dyDescent="0.3">
      <c r="A78" s="52" t="s">
        <v>10</v>
      </c>
      <c r="B78" s="53" t="s">
        <v>87</v>
      </c>
      <c r="C78" s="10">
        <v>150000</v>
      </c>
      <c r="D78" s="58">
        <f>C78/30000</f>
        <v>5</v>
      </c>
      <c r="E78" s="3"/>
      <c r="F78" s="6">
        <v>8</v>
      </c>
      <c r="G78" s="7">
        <v>8</v>
      </c>
      <c r="H78" s="171">
        <v>8</v>
      </c>
      <c r="I78" s="27" t="s">
        <v>143</v>
      </c>
      <c r="J78" s="30">
        <v>44384</v>
      </c>
      <c r="K78" s="30">
        <v>44495</v>
      </c>
      <c r="L78" t="s">
        <v>20</v>
      </c>
    </row>
    <row r="79" spans="1:13" ht="48" thickBot="1" x14ac:dyDescent="0.3">
      <c r="A79" s="16"/>
      <c r="B79" s="17" t="s">
        <v>88</v>
      </c>
      <c r="C79" s="49">
        <v>300000</v>
      </c>
      <c r="D79" s="58">
        <f>C79/30000</f>
        <v>10</v>
      </c>
      <c r="E79" s="18">
        <f>C79/15000</f>
        <v>20</v>
      </c>
      <c r="F79" s="19">
        <v>10</v>
      </c>
      <c r="G79" s="19">
        <v>10</v>
      </c>
      <c r="H79" s="132">
        <v>10</v>
      </c>
      <c r="I79" s="27" t="s">
        <v>65</v>
      </c>
      <c r="J79" s="30">
        <v>44418</v>
      </c>
      <c r="K79" s="39">
        <v>44552</v>
      </c>
    </row>
    <row r="80" spans="1:13" ht="16.5" thickBot="1" x14ac:dyDescent="0.3">
      <c r="A80" s="12" t="s">
        <v>102</v>
      </c>
      <c r="B80" s="5" t="s">
        <v>169</v>
      </c>
      <c r="C80" s="145">
        <v>500000</v>
      </c>
      <c r="D80" s="3">
        <f t="shared" ref="D80" si="0">C80/30000</f>
        <v>16.666666666666668</v>
      </c>
      <c r="E80" s="3">
        <f t="shared" ref="E80:E81" si="1">C80/10000</f>
        <v>50</v>
      </c>
      <c r="F80" s="7">
        <v>10</v>
      </c>
      <c r="G80" s="137">
        <v>10</v>
      </c>
      <c r="H80" s="111">
        <v>11</v>
      </c>
      <c r="I80" s="162" t="s">
        <v>203</v>
      </c>
      <c r="J80" s="63"/>
      <c r="K80" s="36"/>
      <c r="M80" s="12" t="s">
        <v>215</v>
      </c>
    </row>
    <row r="81" spans="1:13" ht="16.5" thickBot="1" x14ac:dyDescent="0.3">
      <c r="A81" s="12" t="s">
        <v>103</v>
      </c>
      <c r="B81" s="5" t="s">
        <v>89</v>
      </c>
      <c r="C81" s="145">
        <v>600000</v>
      </c>
      <c r="D81" s="58">
        <f>C81/30000</f>
        <v>20</v>
      </c>
      <c r="E81" s="3">
        <f t="shared" si="1"/>
        <v>60</v>
      </c>
      <c r="F81" s="7">
        <v>11</v>
      </c>
      <c r="G81" s="137">
        <v>11</v>
      </c>
      <c r="H81" s="111">
        <v>8</v>
      </c>
      <c r="I81" s="162" t="s">
        <v>225</v>
      </c>
      <c r="J81" s="63">
        <v>44631</v>
      </c>
      <c r="K81" s="36"/>
      <c r="M81" s="12" t="s">
        <v>226</v>
      </c>
    </row>
    <row r="82" spans="1:13" ht="48" thickBot="1" x14ac:dyDescent="0.3">
      <c r="A82" s="52" t="s">
        <v>45</v>
      </c>
      <c r="B82" s="53" t="s">
        <v>90</v>
      </c>
      <c r="C82" s="13">
        <v>100000</v>
      </c>
      <c r="D82" s="58">
        <f>C82/30000</f>
        <v>3.3333333333333335</v>
      </c>
      <c r="E82" s="3">
        <f>C82/15000</f>
        <v>6.666666666666667</v>
      </c>
      <c r="F82" s="6">
        <v>4</v>
      </c>
      <c r="G82" s="7">
        <v>4</v>
      </c>
      <c r="H82" s="180">
        <v>4</v>
      </c>
      <c r="I82" s="38" t="s">
        <v>55</v>
      </c>
      <c r="J82" s="39">
        <v>44389</v>
      </c>
      <c r="K82" s="39">
        <v>44405</v>
      </c>
      <c r="L82" t="s">
        <v>42</v>
      </c>
    </row>
    <row r="83" spans="1:13" s="94" customFormat="1" ht="32.25" thickBot="1" x14ac:dyDescent="0.3">
      <c r="A83" s="169" t="s">
        <v>124</v>
      </c>
      <c r="B83" s="121" t="s">
        <v>91</v>
      </c>
      <c r="C83" s="13">
        <v>300000</v>
      </c>
      <c r="D83" s="93"/>
      <c r="E83" s="93"/>
      <c r="F83" s="78">
        <v>10</v>
      </c>
      <c r="G83" s="78">
        <v>10</v>
      </c>
      <c r="H83" s="132">
        <v>10</v>
      </c>
      <c r="I83" s="38" t="s">
        <v>161</v>
      </c>
      <c r="J83" s="39">
        <v>44469</v>
      </c>
      <c r="K83" s="39">
        <v>44517</v>
      </c>
    </row>
    <row r="84" spans="1:13" ht="32.25" thickBot="1" x14ac:dyDescent="0.3">
      <c r="A84" s="12" t="s">
        <v>104</v>
      </c>
      <c r="B84" s="5" t="s">
        <v>92</v>
      </c>
      <c r="C84" s="145">
        <v>300000</v>
      </c>
      <c r="D84" s="3">
        <f t="shared" ref="D84:D90" si="2">C84/30000</f>
        <v>10</v>
      </c>
      <c r="E84" s="3">
        <f>C84/10000</f>
        <v>30</v>
      </c>
      <c r="F84" s="7">
        <v>9</v>
      </c>
      <c r="G84" s="137">
        <v>9</v>
      </c>
      <c r="H84" s="7">
        <v>7</v>
      </c>
      <c r="I84" s="163" t="s">
        <v>152</v>
      </c>
      <c r="J84" s="63">
        <v>44497</v>
      </c>
      <c r="K84" s="63"/>
      <c r="M84" s="12" t="s">
        <v>220</v>
      </c>
    </row>
    <row r="85" spans="1:13" ht="57.75" customHeight="1" thickBot="1" x14ac:dyDescent="0.3">
      <c r="A85" s="52" t="s">
        <v>68</v>
      </c>
      <c r="B85" s="53" t="s">
        <v>93</v>
      </c>
      <c r="C85" s="13">
        <v>600000</v>
      </c>
      <c r="D85" s="58">
        <f t="shared" si="2"/>
        <v>20</v>
      </c>
      <c r="E85" s="18"/>
      <c r="F85" s="6">
        <v>30</v>
      </c>
      <c r="G85" s="7">
        <v>30</v>
      </c>
      <c r="H85" s="180">
        <v>30</v>
      </c>
      <c r="I85" s="27" t="s">
        <v>117</v>
      </c>
      <c r="J85" s="30">
        <v>44421</v>
      </c>
      <c r="K85" s="39">
        <v>44453</v>
      </c>
    </row>
    <row r="86" spans="1:13" ht="32.25" thickBot="1" x14ac:dyDescent="0.3">
      <c r="A86" s="12"/>
      <c r="B86" s="5" t="s">
        <v>148</v>
      </c>
      <c r="C86" s="13">
        <v>300000</v>
      </c>
      <c r="D86" s="58">
        <f t="shared" si="2"/>
        <v>10</v>
      </c>
      <c r="E86" s="3"/>
      <c r="F86" s="7">
        <v>10</v>
      </c>
      <c r="G86" s="7">
        <v>10</v>
      </c>
      <c r="H86" s="120">
        <v>10</v>
      </c>
      <c r="I86" s="27" t="s">
        <v>153</v>
      </c>
      <c r="J86" s="30">
        <v>44421</v>
      </c>
      <c r="K86" s="39">
        <v>44503</v>
      </c>
    </row>
    <row r="87" spans="1:13" ht="48" thickBot="1" x14ac:dyDescent="0.3">
      <c r="A87" s="12" t="s">
        <v>98</v>
      </c>
      <c r="B87" s="5" t="s">
        <v>97</v>
      </c>
      <c r="C87" s="13">
        <v>606996</v>
      </c>
      <c r="D87" s="3">
        <f t="shared" si="2"/>
        <v>20.2332</v>
      </c>
      <c r="E87" s="3">
        <f>C87/10000</f>
        <v>60.699599999999997</v>
      </c>
      <c r="F87" s="7">
        <v>36</v>
      </c>
      <c r="G87" s="7">
        <v>36</v>
      </c>
      <c r="H87" s="111">
        <v>25</v>
      </c>
      <c r="I87" s="62" t="s">
        <v>149</v>
      </c>
      <c r="J87" s="34">
        <v>44496</v>
      </c>
      <c r="K87" s="36"/>
      <c r="L87" s="119"/>
      <c r="M87" s="136"/>
    </row>
    <row r="88" spans="1:13" ht="50.25" customHeight="1" x14ac:dyDescent="0.25">
      <c r="A88" s="16" t="s">
        <v>98</v>
      </c>
      <c r="B88" s="17" t="s">
        <v>94</v>
      </c>
      <c r="C88" s="13">
        <v>417600</v>
      </c>
      <c r="D88" s="3">
        <f t="shared" si="2"/>
        <v>13.92</v>
      </c>
      <c r="E88" s="3">
        <f>C88/10000</f>
        <v>41.76</v>
      </c>
      <c r="F88" s="6">
        <v>25</v>
      </c>
      <c r="G88" s="78">
        <v>25</v>
      </c>
      <c r="H88" s="132">
        <v>21</v>
      </c>
      <c r="I88" s="27" t="s">
        <v>139</v>
      </c>
      <c r="J88" s="30">
        <v>44457</v>
      </c>
      <c r="K88" s="39">
        <v>44491</v>
      </c>
    </row>
    <row r="89" spans="1:13" ht="15.75" x14ac:dyDescent="0.25">
      <c r="A89" s="12"/>
      <c r="B89" s="5" t="s">
        <v>95</v>
      </c>
      <c r="C89" s="145">
        <v>500000</v>
      </c>
      <c r="D89" s="3">
        <f t="shared" si="2"/>
        <v>16.666666666666668</v>
      </c>
      <c r="E89" s="3">
        <f t="shared" ref="E89:E90" si="3">C89/10000</f>
        <v>50</v>
      </c>
      <c r="F89" s="7">
        <v>9</v>
      </c>
      <c r="G89" s="137">
        <v>9</v>
      </c>
      <c r="H89" s="111">
        <v>7</v>
      </c>
      <c r="I89" s="164"/>
      <c r="J89" s="33">
        <v>44459</v>
      </c>
      <c r="K89" s="33">
        <v>44468</v>
      </c>
      <c r="M89" s="12" t="s">
        <v>198</v>
      </c>
    </row>
    <row r="90" spans="1:13" ht="15.75" x14ac:dyDescent="0.25">
      <c r="A90" s="12" t="s">
        <v>105</v>
      </c>
      <c r="B90" s="2" t="s">
        <v>96</v>
      </c>
      <c r="C90" s="160">
        <v>450000</v>
      </c>
      <c r="D90" s="3">
        <f t="shared" si="2"/>
        <v>15</v>
      </c>
      <c r="E90" s="3">
        <f t="shared" si="3"/>
        <v>45</v>
      </c>
      <c r="F90" s="3">
        <v>0</v>
      </c>
      <c r="G90" s="137"/>
      <c r="H90" s="7"/>
      <c r="I90" s="165"/>
      <c r="J90" s="8"/>
      <c r="K90" s="8"/>
      <c r="M90" s="12" t="s">
        <v>196</v>
      </c>
    </row>
    <row r="91" spans="1:13" ht="15.75" x14ac:dyDescent="0.25">
      <c r="B91" s="110" t="s">
        <v>146</v>
      </c>
      <c r="D91" s="14">
        <f>SUM(D2:D90)</f>
        <v>1680.3057666666668</v>
      </c>
      <c r="E91" s="14">
        <f>SUM(E2:E90)</f>
        <v>1532.6377328561689</v>
      </c>
      <c r="F91" s="14">
        <f>SUM(F2:F90)</f>
        <v>1719</v>
      </c>
      <c r="G91" s="14">
        <f>SUM(G2:G90)</f>
        <v>1719</v>
      </c>
      <c r="H91" s="14">
        <f>SUM(H2:H90)</f>
        <v>1331</v>
      </c>
      <c r="I91" s="14"/>
    </row>
    <row r="98" spans="4:7" x14ac:dyDescent="0.25">
      <c r="D98" s="14"/>
    </row>
    <row r="106" spans="4:7" x14ac:dyDescent="0.25">
      <c r="F106" s="97"/>
      <c r="G106" s="97"/>
    </row>
  </sheetData>
  <autoFilter ref="A1:M91" xr:uid="{00000000-0001-0000-0000-000000000000}"/>
  <pageMargins left="0.511811024" right="0.511811024" top="0.78740157499999996" bottom="0.78740157499999996" header="0.31496062000000002" footer="0.31496062000000002"/>
  <pageSetup paperSize="9" scale="74" fitToWidth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12A40E3D0B724AA2F18545DEA6D38E" ma:contentTypeVersion="11" ma:contentTypeDescription="Crie um novo documento." ma:contentTypeScope="" ma:versionID="3108d9841b6777369f7aa5e8401372a0">
  <xsd:schema xmlns:xsd="http://www.w3.org/2001/XMLSchema" xmlns:xs="http://www.w3.org/2001/XMLSchema" xmlns:p="http://schemas.microsoft.com/office/2006/metadata/properties" xmlns:ns3="28e94b49-bda6-452c-b6b4-411b95010466" xmlns:ns4="49b63554-83a7-4b41-be94-033f085a1347" targetNamespace="http://schemas.microsoft.com/office/2006/metadata/properties" ma:root="true" ma:fieldsID="41fc70ed910cad171091bdb3e2b9cf28" ns3:_="" ns4:_="">
    <xsd:import namespace="28e94b49-bda6-452c-b6b4-411b95010466"/>
    <xsd:import namespace="49b63554-83a7-4b41-be94-033f085a13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94b49-bda6-452c-b6b4-411b95010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63554-83a7-4b41-be94-033f085a134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9526D8-B9CE-4F2B-8A15-75DBAC921285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A39DC0-B659-4B40-AAD3-B34F7B38DE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189ABB-D5A0-4F93-9EF2-871A7B7624E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8e94b49-bda6-452c-b6b4-411b95010466"/>
    <ds:schemaRef ds:uri="49b63554-83a7-4b41-be94-033f085a1347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Fleury Pinto</dc:creator>
  <cp:lastModifiedBy>Marcel Fleury Pinto</cp:lastModifiedBy>
  <cp:lastPrinted>2022-02-07T18:54:25Z</cp:lastPrinted>
  <dcterms:created xsi:type="dcterms:W3CDTF">2021-06-29T14:58:07Z</dcterms:created>
  <dcterms:modified xsi:type="dcterms:W3CDTF">2022-03-24T18:18:59Z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0x0101001F12A40E3D0B724AA2F18545DEA6D38E</vt:lpwstr>
  </property>
</Properties>
</file>