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0" yWindow="45" windowWidth="16605" windowHeight="11760" tabRatio="599"/>
  </bookViews>
  <sheets>
    <sheet name="Entrada" sheetId="2" r:id="rId1"/>
  </sheets>
  <calcPr calcId="125725"/>
</workbook>
</file>

<file path=xl/calcChain.xml><?xml version="1.0" encoding="utf-8"?>
<calcChain xmlns="http://schemas.openxmlformats.org/spreadsheetml/2006/main">
  <c r="F44" i="2"/>
  <c r="F43"/>
  <c r="F42"/>
  <c r="F41"/>
  <c r="F40"/>
  <c r="F39"/>
  <c r="G44" l="1"/>
  <c r="D44" s="1"/>
  <c r="G43"/>
  <c r="D43" s="1"/>
  <c r="G42"/>
  <c r="D42" s="1"/>
  <c r="G41"/>
  <c r="D41" s="1"/>
  <c r="G40"/>
  <c r="D40" s="1"/>
  <c r="D39"/>
  <c r="G39"/>
</calcChain>
</file>

<file path=xl/sharedStrings.xml><?xml version="1.0" encoding="utf-8"?>
<sst xmlns="http://schemas.openxmlformats.org/spreadsheetml/2006/main" count="109" uniqueCount="78">
  <si>
    <t>kg oil eq</t>
  </si>
  <si>
    <t>kg 1,4-DB eq</t>
  </si>
  <si>
    <t>kg CO2 eq</t>
  </si>
  <si>
    <t>kg PM10 eq</t>
  </si>
  <si>
    <t>kg Fe eq</t>
  </si>
  <si>
    <t>Periféricos tratados</t>
  </si>
  <si>
    <t>Equipos listos</t>
  </si>
  <si>
    <t>Equipamiento trasladado a GRFA</t>
  </si>
  <si>
    <t>Equipamiento NG</t>
  </si>
  <si>
    <t>Equipamiento NR</t>
  </si>
  <si>
    <t>Periféricos a reciclar</t>
  </si>
  <si>
    <t>Periféricos comprobados y averiados</t>
  </si>
  <si>
    <t>Componentes a reciclar</t>
  </si>
  <si>
    <t>Equipos obsoletos</t>
  </si>
  <si>
    <t>Equipos obsoletos en desensamblaje de equipos</t>
  </si>
  <si>
    <t>Equipos a despiezar</t>
  </si>
  <si>
    <t>HDD hacia zona reciclaje</t>
  </si>
  <si>
    <t>Salida TR10</t>
  </si>
  <si>
    <t>Salida TR7.4</t>
  </si>
  <si>
    <t>Salida TR4</t>
  </si>
  <si>
    <t>Salida TR6</t>
  </si>
  <si>
    <t>Salida TR3.1</t>
  </si>
  <si>
    <t>Salida TR3.2</t>
  </si>
  <si>
    <t>Salida TR3.3</t>
  </si>
  <si>
    <t>Salida TR3.5</t>
  </si>
  <si>
    <t>Salida TR8.1</t>
  </si>
  <si>
    <t>Gestor</t>
  </si>
  <si>
    <t>Nombre</t>
  </si>
  <si>
    <t>Apellido 1</t>
  </si>
  <si>
    <t>correo@example.com</t>
  </si>
  <si>
    <t>Fecha</t>
  </si>
  <si>
    <t>Equipos para procesar</t>
  </si>
  <si>
    <t>Equipos listos para reutilizar</t>
  </si>
  <si>
    <t>Ud.</t>
  </si>
  <si>
    <t>Energía consumida</t>
  </si>
  <si>
    <t>kWh</t>
  </si>
  <si>
    <t>Embalaje</t>
  </si>
  <si>
    <t>Etiquetas</t>
  </si>
  <si>
    <t>kg</t>
  </si>
  <si>
    <t>Transporte mercancía</t>
  </si>
  <si>
    <t>km recorridos</t>
  </si>
  <si>
    <t>Componentes recuperados</t>
  </si>
  <si>
    <t>Equipos que no superan el POST</t>
  </si>
  <si>
    <t>kg U235 eq</t>
  </si>
  <si>
    <t>Unidades/día</t>
  </si>
  <si>
    <t>Agotamiento de los combustibles fósiles</t>
  </si>
  <si>
    <t>Toxicidad humana</t>
  </si>
  <si>
    <t>Cambio climático</t>
  </si>
  <si>
    <t>Formación de partículas</t>
  </si>
  <si>
    <t>Agotamiento de minerales</t>
  </si>
  <si>
    <t>Radiaciones ionizantes</t>
  </si>
  <si>
    <t>Reutilización</t>
  </si>
  <si>
    <t>Reciclaje</t>
  </si>
  <si>
    <t>Equipos procesados (ud)</t>
  </si>
  <si>
    <t>Salida TR9.1</t>
  </si>
  <si>
    <t>Salida RE1.6</t>
  </si>
  <si>
    <t>Salida TR1</t>
  </si>
  <si>
    <t>Salida TR2</t>
  </si>
  <si>
    <t>Entrada RE1</t>
  </si>
  <si>
    <t>Salida EX1</t>
  </si>
  <si>
    <t>RE1; EX1; EX2</t>
  </si>
  <si>
    <t>RE1;RE2; TR9; EX1; EX2</t>
  </si>
  <si>
    <t>CD-ROM/DVD-ROM reutilizables</t>
  </si>
  <si>
    <t>HDD reutilizable</t>
  </si>
  <si>
    <t>Placas reutilizables</t>
  </si>
  <si>
    <t>Resto CPU reutilizable</t>
  </si>
  <si>
    <t>Pantallas reutilizables</t>
  </si>
  <si>
    <t>Teclados reutilizables</t>
  </si>
  <si>
    <t>Ratones reutilizables</t>
  </si>
  <si>
    <t>Cableado reutilizable</t>
  </si>
  <si>
    <t>Impacto evitado</t>
  </si>
  <si>
    <t>Impacto ambiental</t>
  </si>
  <si>
    <t>Impacto final</t>
  </si>
  <si>
    <t>Equipos obsoletos zona recambios</t>
  </si>
  <si>
    <t>HDD hacia zona recambios</t>
  </si>
  <si>
    <t>Equipos a despiezar zona recambios</t>
  </si>
  <si>
    <t>Recambios</t>
  </si>
  <si>
    <t>Demostrativo 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</si>
</sst>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4" fillId="2" borderId="1" xfId="1" applyFont="1" applyFill="1" applyBorder="1" applyAlignment="1" applyProtection="1"/>
    <xf numFmtId="14" fontId="2" fillId="2" borderId="1" xfId="0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textRotation="45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rreo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4"/>
  <sheetViews>
    <sheetView tabSelected="1" topLeftCell="A4" workbookViewId="0">
      <selection activeCell="A26" sqref="A26:A28"/>
    </sheetView>
  </sheetViews>
  <sheetFormatPr baseColWidth="10" defaultRowHeight="15"/>
  <cols>
    <col min="2" max="2" width="20" hidden="1" customWidth="1"/>
    <col min="3" max="3" width="45.5703125" customWidth="1"/>
    <col min="4" max="4" width="19.7109375" customWidth="1"/>
    <col min="5" max="5" width="26" customWidth="1"/>
    <col min="6" max="6" width="29.42578125" customWidth="1"/>
    <col min="8" max="8" width="16.85546875" customWidth="1"/>
  </cols>
  <sheetData>
    <row r="2" spans="1:7">
      <c r="C2" s="7" t="s">
        <v>77</v>
      </c>
      <c r="D2" s="7"/>
      <c r="E2" s="7"/>
      <c r="F2" s="7"/>
      <c r="G2" s="7"/>
    </row>
    <row r="3" spans="1:7">
      <c r="C3" s="1" t="s">
        <v>26</v>
      </c>
      <c r="D3" s="2" t="s">
        <v>27</v>
      </c>
      <c r="E3" s="2" t="s">
        <v>28</v>
      </c>
      <c r="F3" s="3" t="s">
        <v>29</v>
      </c>
      <c r="G3" s="2"/>
    </row>
    <row r="4" spans="1:7">
      <c r="C4" s="1" t="s">
        <v>30</v>
      </c>
      <c r="D4" s="4">
        <v>41305</v>
      </c>
      <c r="E4" s="2"/>
      <c r="F4" s="1" t="s">
        <v>53</v>
      </c>
      <c r="G4" s="2">
        <v>0</v>
      </c>
    </row>
    <row r="5" spans="1:7">
      <c r="E5" s="5" t="s">
        <v>44</v>
      </c>
    </row>
    <row r="6" spans="1:7">
      <c r="B6" t="s">
        <v>58</v>
      </c>
      <c r="C6" s="1" t="s">
        <v>31</v>
      </c>
      <c r="D6" s="5">
        <v>0</v>
      </c>
      <c r="E6" t="s">
        <v>38</v>
      </c>
    </row>
    <row r="7" spans="1:7">
      <c r="B7" t="s">
        <v>59</v>
      </c>
      <c r="C7" s="1" t="s">
        <v>32</v>
      </c>
      <c r="D7" s="5">
        <v>0</v>
      </c>
      <c r="E7" t="s">
        <v>33</v>
      </c>
    </row>
    <row r="8" spans="1:7">
      <c r="C8" s="1" t="s">
        <v>34</v>
      </c>
      <c r="D8" s="5">
        <v>0</v>
      </c>
      <c r="E8" t="s">
        <v>35</v>
      </c>
    </row>
    <row r="9" spans="1:7">
      <c r="B9" t="s">
        <v>60</v>
      </c>
      <c r="C9" s="1" t="s">
        <v>36</v>
      </c>
      <c r="D9" s="5">
        <v>0</v>
      </c>
      <c r="E9" t="s">
        <v>38</v>
      </c>
    </row>
    <row r="10" spans="1:7">
      <c r="B10" t="s">
        <v>61</v>
      </c>
      <c r="C10" s="1" t="s">
        <v>37</v>
      </c>
      <c r="D10" s="5">
        <v>0</v>
      </c>
      <c r="E10" t="s">
        <v>38</v>
      </c>
    </row>
    <row r="11" spans="1:7">
      <c r="C11" s="1" t="s">
        <v>39</v>
      </c>
      <c r="D11" s="5">
        <v>0</v>
      </c>
      <c r="E11" t="s">
        <v>40</v>
      </c>
    </row>
    <row r="12" spans="1:7">
      <c r="A12" s="8" t="s">
        <v>51</v>
      </c>
      <c r="B12" t="s">
        <v>54</v>
      </c>
      <c r="C12" s="1" t="s">
        <v>5</v>
      </c>
      <c r="D12" s="5">
        <v>0</v>
      </c>
      <c r="E12" t="s">
        <v>38</v>
      </c>
    </row>
    <row r="13" spans="1:7">
      <c r="A13" s="8"/>
      <c r="B13" t="s">
        <v>17</v>
      </c>
      <c r="C13" s="1" t="s">
        <v>41</v>
      </c>
      <c r="D13" s="5">
        <v>0</v>
      </c>
      <c r="E13" t="s">
        <v>38</v>
      </c>
    </row>
    <row r="14" spans="1:7">
      <c r="A14" s="8"/>
      <c r="B14" t="s">
        <v>18</v>
      </c>
      <c r="C14" s="1" t="s">
        <v>6</v>
      </c>
      <c r="D14" s="5">
        <v>0</v>
      </c>
      <c r="E14" t="s">
        <v>38</v>
      </c>
    </row>
    <row r="15" spans="1:7">
      <c r="A15" s="8" t="s">
        <v>52</v>
      </c>
      <c r="B15" t="s">
        <v>55</v>
      </c>
      <c r="C15" s="1" t="s">
        <v>7</v>
      </c>
      <c r="D15" s="5">
        <v>0</v>
      </c>
      <c r="E15" t="s">
        <v>38</v>
      </c>
    </row>
    <row r="16" spans="1:7">
      <c r="A16" s="8"/>
      <c r="B16" t="s">
        <v>56</v>
      </c>
      <c r="C16" s="1" t="s">
        <v>8</v>
      </c>
      <c r="D16" s="5">
        <v>0</v>
      </c>
      <c r="E16" t="s">
        <v>38</v>
      </c>
    </row>
    <row r="17" spans="1:10">
      <c r="A17" s="8"/>
      <c r="B17" t="s">
        <v>57</v>
      </c>
      <c r="C17" s="1" t="s">
        <v>9</v>
      </c>
      <c r="D17" s="5">
        <v>0</v>
      </c>
      <c r="E17" t="s">
        <v>38</v>
      </c>
    </row>
    <row r="18" spans="1:10">
      <c r="A18" s="8"/>
      <c r="B18" t="s">
        <v>19</v>
      </c>
      <c r="C18" s="1" t="s">
        <v>10</v>
      </c>
      <c r="D18" s="5">
        <v>0</v>
      </c>
      <c r="E18" t="s">
        <v>38</v>
      </c>
    </row>
    <row r="19" spans="1:10">
      <c r="A19" s="8"/>
      <c r="B19" t="s">
        <v>20</v>
      </c>
      <c r="C19" s="1" t="s">
        <v>11</v>
      </c>
      <c r="D19" s="5">
        <v>0</v>
      </c>
      <c r="E19" t="s">
        <v>38</v>
      </c>
    </row>
    <row r="20" spans="1:10">
      <c r="A20" s="8"/>
      <c r="B20" t="s">
        <v>17</v>
      </c>
      <c r="C20" s="1" t="s">
        <v>12</v>
      </c>
      <c r="D20" s="5">
        <v>0</v>
      </c>
      <c r="E20" t="s">
        <v>38</v>
      </c>
    </row>
    <row r="21" spans="1:10">
      <c r="A21" s="8"/>
      <c r="B21" t="s">
        <v>21</v>
      </c>
      <c r="C21" s="1" t="s">
        <v>13</v>
      </c>
      <c r="D21" s="5">
        <v>0</v>
      </c>
      <c r="E21" t="s">
        <v>38</v>
      </c>
      <c r="J21" s="6"/>
    </row>
    <row r="22" spans="1:10">
      <c r="A22" s="8"/>
      <c r="B22" t="s">
        <v>22</v>
      </c>
      <c r="C22" s="1" t="s">
        <v>42</v>
      </c>
      <c r="D22" s="5">
        <v>0</v>
      </c>
      <c r="E22" t="s">
        <v>38</v>
      </c>
    </row>
    <row r="23" spans="1:10">
      <c r="A23" s="8"/>
      <c r="B23" t="s">
        <v>23</v>
      </c>
      <c r="C23" s="1" t="s">
        <v>14</v>
      </c>
      <c r="D23" s="5">
        <v>0</v>
      </c>
      <c r="E23" t="s">
        <v>38</v>
      </c>
    </row>
    <row r="24" spans="1:10">
      <c r="A24" s="8"/>
      <c r="B24" t="s">
        <v>24</v>
      </c>
      <c r="C24" s="1" t="s">
        <v>15</v>
      </c>
      <c r="D24" s="5">
        <v>0</v>
      </c>
      <c r="E24" t="s">
        <v>38</v>
      </c>
    </row>
    <row r="25" spans="1:10">
      <c r="A25" s="8"/>
      <c r="B25" t="s">
        <v>25</v>
      </c>
      <c r="C25" s="1" t="s">
        <v>16</v>
      </c>
      <c r="D25" s="5">
        <v>0</v>
      </c>
      <c r="E25" t="s">
        <v>38</v>
      </c>
    </row>
    <row r="26" spans="1:10" ht="15" customHeight="1">
      <c r="A26" s="8" t="s">
        <v>76</v>
      </c>
      <c r="B26" t="s">
        <v>21</v>
      </c>
      <c r="C26" s="1" t="s">
        <v>73</v>
      </c>
      <c r="D26" s="5">
        <v>0</v>
      </c>
      <c r="E26" t="s">
        <v>38</v>
      </c>
    </row>
    <row r="27" spans="1:10">
      <c r="A27" s="8"/>
      <c r="B27" t="s">
        <v>24</v>
      </c>
      <c r="C27" s="1" t="s">
        <v>74</v>
      </c>
      <c r="D27" s="5">
        <v>0</v>
      </c>
      <c r="E27" t="s">
        <v>38</v>
      </c>
    </row>
    <row r="28" spans="1:10">
      <c r="A28" s="8"/>
      <c r="B28" t="s">
        <v>25</v>
      </c>
      <c r="C28" s="1" t="s">
        <v>75</v>
      </c>
      <c r="D28" s="5">
        <v>0</v>
      </c>
      <c r="E28" t="s">
        <v>38</v>
      </c>
    </row>
    <row r="29" spans="1:10">
      <c r="C29" s="1" t="s">
        <v>62</v>
      </c>
      <c r="D29" s="5">
        <v>0</v>
      </c>
      <c r="E29" t="s">
        <v>38</v>
      </c>
      <c r="J29" s="6"/>
    </row>
    <row r="30" spans="1:10">
      <c r="C30" s="1" t="s">
        <v>63</v>
      </c>
      <c r="D30" s="5">
        <v>0</v>
      </c>
      <c r="E30" t="s">
        <v>38</v>
      </c>
    </row>
    <row r="31" spans="1:10">
      <c r="C31" s="1" t="s">
        <v>64</v>
      </c>
      <c r="D31" s="5">
        <v>0</v>
      </c>
      <c r="E31" t="s">
        <v>38</v>
      </c>
    </row>
    <row r="32" spans="1:10">
      <c r="C32" s="1" t="s">
        <v>65</v>
      </c>
      <c r="D32" s="5">
        <v>0</v>
      </c>
      <c r="E32" t="s">
        <v>38</v>
      </c>
    </row>
    <row r="33" spans="3:7">
      <c r="C33" s="1" t="s">
        <v>66</v>
      </c>
      <c r="D33" s="5">
        <v>0</v>
      </c>
      <c r="E33" t="s">
        <v>38</v>
      </c>
    </row>
    <row r="34" spans="3:7">
      <c r="C34" s="1" t="s">
        <v>67</v>
      </c>
      <c r="D34" s="5">
        <v>0</v>
      </c>
      <c r="E34" t="s">
        <v>38</v>
      </c>
    </row>
    <row r="35" spans="3:7">
      <c r="C35" s="1" t="s">
        <v>68</v>
      </c>
      <c r="D35" s="5">
        <v>0</v>
      </c>
      <c r="E35" t="s">
        <v>38</v>
      </c>
    </row>
    <row r="36" spans="3:7">
      <c r="C36" s="1" t="s">
        <v>69</v>
      </c>
      <c r="D36" s="5">
        <v>0</v>
      </c>
      <c r="E36" t="s">
        <v>38</v>
      </c>
    </row>
    <row r="38" spans="3:7">
      <c r="D38" t="s">
        <v>72</v>
      </c>
      <c r="F38" t="s">
        <v>71</v>
      </c>
      <c r="G38" t="s">
        <v>70</v>
      </c>
    </row>
    <row r="39" spans="3:7">
      <c r="C39" s="1" t="s">
        <v>45</v>
      </c>
      <c r="D39" s="5">
        <f>F39-G39</f>
        <v>0</v>
      </c>
      <c r="E39" t="s">
        <v>0</v>
      </c>
      <c r="F39" s="5">
        <f>(0.105*$D$12+0.0166*$D$13+0.0198*$D$14+($D$12+$D$13+$D$14)/3*0.0602)+(0.0161*$D$15+0.0166*$D$16+0.0166*$D$17+0.0167*$D$18+0.0167*$D$19+0.0166*$D$20+0.0168*$D$21+0.017*$D$22+0.017*$D$23+0.017*$D$24+0.0536*$D$25+(SUM($D$15:$D$25)/11*0.184))+(0.0168*D26+0.017*D28+0.0536*D27)</f>
        <v>0</v>
      </c>
      <c r="G39" s="5">
        <f>3.54*$D$36+2.5*$D$29+1.65*$D$30+40.6*$D$31+28.2*$D$32+43.7*$D$33+3.76*$D$34+0.712*$D$35</f>
        <v>0</v>
      </c>
    </row>
    <row r="40" spans="3:7">
      <c r="C40" s="1" t="s">
        <v>46</v>
      </c>
      <c r="D40" s="5">
        <f t="shared" ref="D40:D44" si="0">F40-G40</f>
        <v>0</v>
      </c>
      <c r="E40" t="s">
        <v>1</v>
      </c>
      <c r="F40" s="5">
        <f>(0.147*$D$12+0.0243*$D$13+0.034*$D$14+($D$12+$D$13+$D$14)/3*0.0456)+(0.00636*$D$15+0.0243*$D$16+0.0243*$D$17+0.0246*$D$18+0.0246*$D$19+0.0243*$D$20+0.0248*$D$21+0.0255*$D$22+0.0255*$D$23+0.0255*$D$24+0.137*$D$25+(SUM($D$15:$D$25)/11*0.139))+(0.0248*D26+0.0255*D28+0.137*D27)</f>
        <v>0</v>
      </c>
      <c r="G40" s="5">
        <f>21.2*$D$36+37.5*$D$29+18.1*$D$30+266*$D$31+469*$D$32+340*$D$33+49*$D$34+11.3*$D$35</f>
        <v>0</v>
      </c>
    </row>
    <row r="41" spans="3:7">
      <c r="C41" s="1" t="s">
        <v>47</v>
      </c>
      <c r="D41" s="5">
        <f t="shared" si="0"/>
        <v>0</v>
      </c>
      <c r="E41" t="s">
        <v>2</v>
      </c>
      <c r="F41" s="5">
        <f>(0.368*$D$12+0.134*$D$13+0.145*$D$14+($D$12+$D$13+$D$14)/3*0.171)+(0.0315*$D$15+0.134*$D$16+0.134*$D$17+0.135*$D$18+0.135*$D$19+0.134*$D$20+0.135*$D$21+0.136*$D$22+0.136*$D$23+0.136*$D$24+0.261*$D$25+(SUM($D$15:$D$25)/11*0.521))+(0.135*D26+0.136*D28+0.261*D27)</f>
        <v>0</v>
      </c>
      <c r="G41" s="5">
        <f>11.6*$D$36+8.57*$D$29+6.13*$D$30+142*$D$31+103*$D$32+168*$D$33+12.9*$D$34+2.53*$D$35</f>
        <v>0</v>
      </c>
    </row>
    <row r="42" spans="3:7">
      <c r="C42" s="1" t="s">
        <v>48</v>
      </c>
      <c r="D42" s="5">
        <f t="shared" si="0"/>
        <v>0</v>
      </c>
      <c r="E42" t="s">
        <v>3</v>
      </c>
      <c r="F42" s="5">
        <f>(0.000519*$D$12+0.0000532*$D$13+0.0000837*$D$14+($D$12+$D$13+$D$14)/3*0.000306)+(0.0000425*$D$15+0.0000532*$D$16+0.0000532*$D$17+0.0000542*$D$18+0.0000542*$D$19+0.0000532*$D$20+0.0000547*$D$21+0.000057*$D$22+0.000057*$D$23+0.000057*$D$24+0.000408*$D$25+(SUM($D$15:$D$25)/11*0.000935))+(0.0000547*D26+0.000057*D28+0.000408*D27)</f>
        <v>0</v>
      </c>
      <c r="G42" s="5">
        <f>0.0279*$D$36+0.0186*$D$29+0.0122*$D$30+0.228*$D$31+0.224*$D$32+0.325*$D$33+0.0267*$D$34+0.00533*$D$35</f>
        <v>0</v>
      </c>
    </row>
    <row r="43" spans="3:7">
      <c r="C43" s="1" t="s">
        <v>49</v>
      </c>
      <c r="D43" s="5">
        <f t="shared" si="0"/>
        <v>0</v>
      </c>
      <c r="E43" t="s">
        <v>4</v>
      </c>
      <c r="F43" s="5">
        <f>(0.0114*$D$12+0.00147*$D$13+0.00299*$D$14+($D$12+$D$13+$D$14)/3*0.0158)+(0.0013*$D$15+0.00147*$D$16+0.00147*$D$17+0.00152*$D$18+0.00152*$D$19+0.00147*$D$20+0.00155*$D$21+0.00166*$D$22+0.00166*$D$23+0.00166*$D$24+0.0191*$D$25+(SUM($D$15:$D$25)/11*0.0483))+(0.00155*D26+0.00166*D28+0.0191*D27)</f>
        <v>0</v>
      </c>
      <c r="G43" s="5">
        <f>25.8*$D$36+9.51*$D$29+4.13*$D$30+59.1*$D$31+103*$D$32+72.7*$D$33+10.9*$D$34+2.14*$D$35</f>
        <v>0</v>
      </c>
    </row>
    <row r="44" spans="3:7">
      <c r="C44" s="1" t="s">
        <v>50</v>
      </c>
      <c r="D44" s="5">
        <f t="shared" si="0"/>
        <v>0</v>
      </c>
      <c r="E44" t="s">
        <v>43</v>
      </c>
      <c r="F44" s="5">
        <f>(0.121*$D$12+0.0055*$D$13+0.0197*$D$14+($D$12+$D$13+$D$14)/3*0.0364)+(0.00495*$D$15+0.0055*$D$16+0.0055*$D$17+0.00593*$D$18+0.00593*$D$19+0.0055*$D$20+0.00617*$D$21+0.00726*$D$22+0.00726*$D$23+0.00726*$D$24+0.17*$D$25+(SUM($D$15:$D$25)/11*0.111))+(0.00617*D26+0.00726*D28+0.17*D27)</f>
        <v>0</v>
      </c>
      <c r="G44" s="5">
        <f>5.52*$D$36+3.72*$D$29+2.52*$D$30+80.2*$D$31+43.7*$D$32+45.7*$D$33+4.34*$D$34+1.09*$D$35</f>
        <v>0</v>
      </c>
    </row>
  </sheetData>
  <mergeCells count="4">
    <mergeCell ref="C2:G2"/>
    <mergeCell ref="A12:A14"/>
    <mergeCell ref="A15:A25"/>
    <mergeCell ref="A26:A28"/>
  </mergeCells>
  <hyperlinks>
    <hyperlink ref="F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Entrada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González</dc:creator>
  <cp:lastModifiedBy>Usuario</cp:lastModifiedBy>
  <dcterms:created xsi:type="dcterms:W3CDTF">2013-05-08T14:24:44Z</dcterms:created>
  <dcterms:modified xsi:type="dcterms:W3CDTF">2013-08-12T07:43:47Z</dcterms:modified>
</cp:coreProperties>
</file>