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.zimet\Dropbox (Longroad)\LR Team\LR Corporate\Asset Management\Engineering\Monthly reports\Wind\2021\202112\Weaver\data\"/>
    </mc:Choice>
  </mc:AlternateContent>
  <xr:revisionPtr revIDLastSave="0" documentId="13_ncr:40009_{DDBD42CD-C713-4255-A043-1A92358723F6}" xr6:coauthVersionLast="47" xr6:coauthVersionMax="47" xr10:uidLastSave="{00000000-0000-0000-0000-000000000000}"/>
  <bookViews>
    <workbookView xWindow="-30069" yWindow="-1234" windowWidth="18223" windowHeight="16551" activeTab="1"/>
  </bookViews>
  <sheets>
    <sheet name="from Weaver Event Report doc" sheetId="1" r:id="rId1"/>
    <sheet name="grouped" sheetId="2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E28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4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J15" i="1"/>
  <c r="J3" i="1"/>
  <c r="J2" i="1"/>
  <c r="I28" i="1"/>
  <c r="J28" i="1" s="1"/>
  <c r="I29" i="1"/>
  <c r="J29" i="1" s="1"/>
  <c r="I30" i="1"/>
  <c r="J30" i="1" s="1"/>
  <c r="I3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" i="1"/>
</calcChain>
</file>

<file path=xl/sharedStrings.xml><?xml version="1.0" encoding="utf-8"?>
<sst xmlns="http://schemas.openxmlformats.org/spreadsheetml/2006/main" count="47" uniqueCount="39">
  <si>
    <t>Code</t>
  </si>
  <si>
    <t>Fault</t>
  </si>
  <si>
    <t>Count</t>
  </si>
  <si>
    <t>Downtime (hrs)</t>
  </si>
  <si>
    <t>Lost Energy (MWh)</t>
  </si>
  <si>
    <t>Number of Turbines Impacted</t>
  </si>
  <si>
    <t>New SERVICE state</t>
  </si>
  <si>
    <t>Fire cylinder1 gas level low</t>
  </si>
  <si>
    <t>Hi Temp Choke Wind</t>
  </si>
  <si>
    <t>Tow Acc Y, Extreme</t>
  </si>
  <si>
    <t>Pitch accu. test active</t>
  </si>
  <si>
    <t>Pitch Accumulator Test Acc Failed</t>
  </si>
  <si>
    <t>Pitch valves test active</t>
  </si>
  <si>
    <t>Tow acc. X, Alarm</t>
  </si>
  <si>
    <t>Pauce over RCS (Utility)</t>
  </si>
  <si>
    <t>Extreme yaw error</t>
  </si>
  <si>
    <t>Hub Safety Hydr Pres Low Bld B</t>
  </si>
  <si>
    <t>Pause over RCS (Remote pause by MFR)</t>
  </si>
  <si>
    <t>Yaw Untwist CCW</t>
  </si>
  <si>
    <t>Hub Safety Hydr Pres Low Bld C</t>
  </si>
  <si>
    <t>EMC valves test active</t>
  </si>
  <si>
    <t>DODP Valve Failure</t>
  </si>
  <si>
    <t>Hub Safety System Encoder C,EC</t>
  </si>
  <si>
    <t>Ext Converter Stop Arc Detected</t>
  </si>
  <si>
    <t>Frequency Control power lock disengaged</t>
  </si>
  <si>
    <t>Brake Acc Press Low Man in Nac</t>
  </si>
  <si>
    <t>Error on all wind sensors</t>
  </si>
  <si>
    <t>Tow. acc. Y, Alarm</t>
  </si>
  <si>
    <t>Overspeed Guard Error</t>
  </si>
  <si>
    <t>Hyrd Oil Temp High</t>
  </si>
  <si>
    <t>Encoder signal error</t>
  </si>
  <si>
    <t>Lost Prod kWh</t>
  </si>
  <si>
    <t>Row Labels</t>
  </si>
  <si>
    <t>Grand Total</t>
  </si>
  <si>
    <t>Sum of Count</t>
  </si>
  <si>
    <t>Sum of Downtime (hrs)</t>
  </si>
  <si>
    <t>Sum of Lost Energy (MWh)</t>
  </si>
  <si>
    <t>Grouped by fault code</t>
  </si>
  <si>
    <t>fault (lookup)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</si>
</sst>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6" fontId="0" fillId="0" borderId="0" xfId="0" applyNumberFormat="1"/>
    <xf numFmtId="21" fontId="0" fillId="0" borderId="0" xfId="0" applyNumberFormat="1"/>
    <xf numFmtId="0" fontId="0" fillId="0" borderId="0" xfId="0" applyNumberFormat="1"/>
    <xf numFmtId="2" fontId="0" fillId="0" borderId="0" xfId="0" applyNumberFormat="1"/>
    <xf numFmtId="3" fontId="0" fillId="0" borderId="0" xfId="0" applyNumberFormat="1"/>
    <xf numFmtId="17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m Zimet" refreshedDate="44572.404237152776" createdVersion="7" refreshedVersion="7" minRefreshableVersion="3" recordCount="29">
  <cacheSource type="worksheet">
    <worksheetSource ref="A1:E30" sheet="from Weaver Event Report doc"/>
  </cacheSource>
  <cacheFields count="5">
    <cacheField name="Code" numFmtId="0">
      <sharedItems containsSemiMixedTypes="0" containsString="0" containsNumber="1" containsInteger="1" minValue="176" maxValue="6293" count="25">
        <n v="220"/>
        <n v="5179"/>
        <n v="5101"/>
        <n v="3719"/>
        <n v="6290"/>
        <n v="3234"/>
        <n v="6293"/>
        <n v="296"/>
        <n v="309"/>
        <n v="356"/>
        <n v="4517"/>
        <n v="3273"/>
        <n v="4518"/>
        <n v="6284"/>
        <n v="3129"/>
        <n v="3798"/>
        <n v="4245"/>
        <n v="2699"/>
        <n v="2876"/>
        <n v="176"/>
        <n v="297"/>
        <n v="3272"/>
        <n v="3562"/>
        <n v="3009"/>
        <n v="343"/>
      </sharedItems>
    </cacheField>
    <cacheField name="Fault" numFmtId="0">
      <sharedItems count="25">
        <s v="New SERVICE state"/>
        <s v="Fire cylinder1 gas level low"/>
        <s v="Hi Temp Choke Wind"/>
        <s v="Tow Acc Y, Extreme"/>
        <s v="Pitch accu. test active"/>
        <s v="Pitch Accumulator Test Acc Failed"/>
        <s v="Pitch valves test active"/>
        <s v="Tow acc. X, Alarm"/>
        <s v="Pauce over RCS (Utility)"/>
        <s v="Extreme yaw error"/>
        <s v="Hub Safety Hydr Pres Low Bld B"/>
        <s v="Pause over RCS (Remote pause by MFR)"/>
        <s v="Yaw Untwist CCW"/>
        <s v="Hub Safety Hydr Pres Low Bld C"/>
        <s v="EMC valves test active"/>
        <s v="DODP Valve Failure"/>
        <s v="Hub Safety System Encoder C,EC"/>
        <s v="Ext Converter Stop Arc Detected"/>
        <s v="Frequency Control power lock disengaged"/>
        <s v="Brake Acc Press Low Man in Nac"/>
        <s v="Error on all wind sensors"/>
        <s v="Tow. acc. Y, Alarm"/>
        <s v="Overspeed Guard Error"/>
        <s v="Hyrd Oil Temp High"/>
        <s v="Encoder signal error"/>
      </sharedItems>
    </cacheField>
    <cacheField name="Count" numFmtId="0">
      <sharedItems containsSemiMixedTypes="0" containsString="0" containsNumber="1" containsInteger="1" minValue="1" maxValue="129"/>
    </cacheField>
    <cacheField name="Downtime (hrs)" numFmtId="173">
      <sharedItems containsSemiMixedTypes="0" containsString="0" containsNumber="1" minValue="4.9166666666666664E-2" maxValue="161.44027777777779"/>
    </cacheField>
    <cacheField name="Lost Energy (MWh)" numFmtId="0">
      <sharedItems containsSemiMixedTypes="0" containsString="0" containsNumber="1" minValue="1E-3" maxValue="236.157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n v="57"/>
    <n v="161.44027777777779"/>
    <n v="236.15799999999999"/>
  </r>
  <r>
    <x v="1"/>
    <x v="1"/>
    <n v="2"/>
    <n v="62.890555555555558"/>
    <n v="57.075000000000003"/>
  </r>
  <r>
    <x v="2"/>
    <x v="2"/>
    <n v="15"/>
    <n v="4.4811111111111108"/>
    <n v="14.242000000000001"/>
  </r>
  <r>
    <x v="3"/>
    <x v="3"/>
    <n v="32"/>
    <n v="2.2708333333333335"/>
    <n v="10.824"/>
  </r>
  <r>
    <x v="4"/>
    <x v="4"/>
    <n v="27"/>
    <n v="3.588888888888889"/>
    <n v="10.507999999999999"/>
  </r>
  <r>
    <x v="5"/>
    <x v="5"/>
    <n v="4"/>
    <n v="2.2877777777777775"/>
    <n v="7.3739999999999997"/>
  </r>
  <r>
    <x v="0"/>
    <x v="0"/>
    <n v="4"/>
    <n v="4.5588888888888883"/>
    <n v="6.1230000000000002"/>
  </r>
  <r>
    <x v="6"/>
    <x v="6"/>
    <n v="12"/>
    <n v="1.4244444444444446"/>
    <n v="5.6420000000000003"/>
  </r>
  <r>
    <x v="7"/>
    <x v="7"/>
    <n v="3"/>
    <n v="5.0905555555555555"/>
    <n v="5.61"/>
  </r>
  <r>
    <x v="8"/>
    <x v="8"/>
    <n v="129"/>
    <n v="3.0491666666666664"/>
    <n v="4.4779999999999998"/>
  </r>
  <r>
    <x v="9"/>
    <x v="9"/>
    <n v="16"/>
    <n v="0.44916666666666666"/>
    <n v="3.0059999999999998"/>
  </r>
  <r>
    <x v="10"/>
    <x v="10"/>
    <n v="3"/>
    <n v="0.63833333333333331"/>
    <n v="2.411"/>
  </r>
  <r>
    <x v="8"/>
    <x v="11"/>
    <n v="3"/>
    <n v="0.73722222222222222"/>
    <n v="2.1240000000000001"/>
  </r>
  <r>
    <x v="11"/>
    <x v="12"/>
    <n v="92"/>
    <n v="26.815555555555555"/>
    <n v="2.1160000000000001"/>
  </r>
  <r>
    <x v="12"/>
    <x v="13"/>
    <n v="3"/>
    <n v="0.51277777777777778"/>
    <n v="1.96"/>
  </r>
  <r>
    <x v="13"/>
    <x v="14"/>
    <n v="11"/>
    <n v="0.54333333333333333"/>
    <n v="1.877"/>
  </r>
  <r>
    <x v="14"/>
    <x v="15"/>
    <n v="1"/>
    <n v="0.2525"/>
    <n v="0.82799999999999996"/>
  </r>
  <r>
    <x v="15"/>
    <x v="16"/>
    <n v="9"/>
    <n v="0.18555555555555553"/>
    <n v="0.80900000000000005"/>
  </r>
  <r>
    <x v="0"/>
    <x v="0"/>
    <n v="2"/>
    <n v="1.0147222222222223"/>
    <n v="0.751"/>
  </r>
  <r>
    <x v="16"/>
    <x v="17"/>
    <n v="2"/>
    <n v="0.56111111111111112"/>
    <n v="0.746"/>
  </r>
  <r>
    <x v="8"/>
    <x v="11"/>
    <n v="1"/>
    <n v="8.6944444444444435E-2"/>
    <n v="0.68899999999999995"/>
  </r>
  <r>
    <x v="17"/>
    <x v="18"/>
    <n v="1"/>
    <n v="3.2083333333333335"/>
    <n v="0.378"/>
  </r>
  <r>
    <x v="18"/>
    <x v="19"/>
    <n v="1"/>
    <n v="0.5"/>
    <n v="0.30599999999999999"/>
  </r>
  <r>
    <x v="19"/>
    <x v="20"/>
    <n v="2"/>
    <n v="0.23138888888888889"/>
    <n v="6.8000000000000005E-2"/>
  </r>
  <r>
    <x v="20"/>
    <x v="21"/>
    <n v="1"/>
    <n v="4.9166666666666664E-2"/>
    <n v="3.5999999999999997E-2"/>
  </r>
  <r>
    <x v="21"/>
    <x v="12"/>
    <n v="6"/>
    <n v="1.4644444444444444"/>
    <n v="2.3E-2"/>
  </r>
  <r>
    <x v="22"/>
    <x v="22"/>
    <n v="1"/>
    <n v="0.14611111111111111"/>
    <n v="8.9999999999999993E-3"/>
  </r>
  <r>
    <x v="23"/>
    <x v="23"/>
    <n v="1"/>
    <n v="0.76472222222222219"/>
    <n v="3.0000000000000001E-3"/>
  </r>
  <r>
    <x v="24"/>
    <x v="24"/>
    <n v="1"/>
    <n v="6.9722222222222227E-2"/>
    <n v="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9" firstHeaderRow="0" firstDataRow="1" firstDataCol="1"/>
  <pivotFields count="5">
    <pivotField axis="axisRow" showAll="0">
      <items count="26">
        <item x="19"/>
        <item x="0"/>
        <item x="7"/>
        <item x="20"/>
        <item x="8"/>
        <item x="24"/>
        <item x="9"/>
        <item x="17"/>
        <item x="18"/>
        <item x="23"/>
        <item x="14"/>
        <item x="5"/>
        <item x="21"/>
        <item x="11"/>
        <item x="22"/>
        <item x="3"/>
        <item x="15"/>
        <item x="16"/>
        <item x="10"/>
        <item x="12"/>
        <item x="2"/>
        <item x="1"/>
        <item x="13"/>
        <item x="4"/>
        <item x="6"/>
        <item t="default"/>
      </items>
    </pivotField>
    <pivotField showAll="0">
      <items count="26">
        <item x="19"/>
        <item x="15"/>
        <item x="14"/>
        <item x="24"/>
        <item x="20"/>
        <item x="17"/>
        <item x="9"/>
        <item x="1"/>
        <item x="18"/>
        <item x="2"/>
        <item x="10"/>
        <item x="13"/>
        <item x="16"/>
        <item x="23"/>
        <item x="0"/>
        <item x="22"/>
        <item x="8"/>
        <item x="11"/>
        <item x="4"/>
        <item x="5"/>
        <item x="6"/>
        <item x="3"/>
        <item x="7"/>
        <item x="21"/>
        <item x="12"/>
        <item t="default"/>
      </items>
    </pivotField>
    <pivotField dataField="1" showAll="0"/>
    <pivotField dataField="1" numFmtId="173"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unt" fld="2" baseField="0" baseItem="0"/>
    <dataField name="Sum of Downtime (hrs)" fld="3" baseField="0" baseItem="0"/>
    <dataField name="Sum of Lost Energy (MWh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A34" sqref="A34"/>
    </sheetView>
  </sheetViews>
  <sheetFormatPr defaultRowHeight="14.75" x14ac:dyDescent="0.75"/>
  <cols>
    <col min="2" max="2" width="39.5" customWidth="1"/>
    <col min="4" max="4" width="15.1328125" customWidth="1"/>
  </cols>
  <sheetData>
    <row r="1" spans="1:12" x14ac:dyDescent="0.7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H1" t="s">
        <v>3</v>
      </c>
      <c r="I1" t="s">
        <v>3</v>
      </c>
      <c r="J1" s="4" t="s">
        <v>3</v>
      </c>
      <c r="K1" t="s">
        <v>31</v>
      </c>
      <c r="L1" t="s">
        <v>4</v>
      </c>
    </row>
    <row r="2" spans="1:12" x14ac:dyDescent="0.75">
      <c r="A2">
        <v>220</v>
      </c>
      <c r="B2" t="s">
        <v>6</v>
      </c>
      <c r="C2">
        <v>57</v>
      </c>
      <c r="D2" s="6">
        <v>161.44027777777779</v>
      </c>
      <c r="E2">
        <v>236.15799999999999</v>
      </c>
      <c r="H2" s="1">
        <v>6.7266782407407399</v>
      </c>
      <c r="I2" s="1" t="str">
        <f>TEXT(H2,"HH:MM:SS")</f>
        <v>17:26:25</v>
      </c>
      <c r="J2" s="4">
        <f>161+26/60+25/3600</f>
        <v>161.44027777777779</v>
      </c>
      <c r="K2" s="5">
        <v>236158</v>
      </c>
      <c r="L2">
        <f>K2/1000</f>
        <v>236.15799999999999</v>
      </c>
    </row>
    <row r="3" spans="1:12" x14ac:dyDescent="0.75">
      <c r="A3">
        <v>5179</v>
      </c>
      <c r="B3" t="s">
        <v>7</v>
      </c>
      <c r="C3">
        <v>2</v>
      </c>
      <c r="D3" s="6">
        <v>62.890555555555558</v>
      </c>
      <c r="E3">
        <v>57.075000000000003</v>
      </c>
      <c r="H3" s="1">
        <v>2.6204398148148149</v>
      </c>
      <c r="I3" s="1" t="str">
        <f t="shared" ref="I3:I30" si="0">TEXT(H3,"HH:MM:SS")</f>
        <v>14:53:26</v>
      </c>
      <c r="J3" s="4">
        <f>62+53/60+26/3600</f>
        <v>62.890555555555558</v>
      </c>
      <c r="K3" s="5">
        <v>57075</v>
      </c>
      <c r="L3">
        <f t="shared" ref="L3:L30" si="1">K3/1000</f>
        <v>57.075000000000003</v>
      </c>
    </row>
    <row r="4" spans="1:12" x14ac:dyDescent="0.75">
      <c r="A4">
        <v>5101</v>
      </c>
      <c r="B4" t="s">
        <v>8</v>
      </c>
      <c r="C4">
        <v>15</v>
      </c>
      <c r="D4" s="6">
        <v>4.4811111111111108</v>
      </c>
      <c r="E4">
        <v>14.242000000000001</v>
      </c>
      <c r="H4" s="2">
        <v>0.18671296296296294</v>
      </c>
      <c r="I4" s="1" t="str">
        <f t="shared" si="0"/>
        <v>04:28:52</v>
      </c>
      <c r="J4" s="4">
        <f>_xlfn.NUMBERVALUE(LEFT(I4,2)) + _xlfn.NUMBERVALUE(LEFT(RIGHT(I4,5),2))/60 + _xlfn.NUMBERVALUE(RIGHT(I4,2))/3600</f>
        <v>4.4811111111111108</v>
      </c>
      <c r="K4" s="5">
        <v>14242</v>
      </c>
      <c r="L4">
        <f t="shared" si="1"/>
        <v>14.242000000000001</v>
      </c>
    </row>
    <row r="5" spans="1:12" x14ac:dyDescent="0.75">
      <c r="A5">
        <v>3719</v>
      </c>
      <c r="B5" t="s">
        <v>9</v>
      </c>
      <c r="C5">
        <v>32</v>
      </c>
      <c r="D5" s="6">
        <v>2.2708333333333335</v>
      </c>
      <c r="E5">
        <v>10.824</v>
      </c>
      <c r="H5" s="2">
        <v>9.4618055555555566E-2</v>
      </c>
      <c r="I5" s="1" t="str">
        <f t="shared" si="0"/>
        <v>02:16:15</v>
      </c>
      <c r="J5" s="4">
        <f t="shared" ref="J5:J30" si="2">_xlfn.NUMBERVALUE(LEFT(I5,2)) + _xlfn.NUMBERVALUE(LEFT(RIGHT(I5,5),2))/60 + _xlfn.NUMBERVALUE(RIGHT(I5,2))/3600</f>
        <v>2.2708333333333335</v>
      </c>
      <c r="K5" s="5">
        <v>10824</v>
      </c>
      <c r="L5">
        <f t="shared" si="1"/>
        <v>10.824</v>
      </c>
    </row>
    <row r="6" spans="1:12" x14ac:dyDescent="0.75">
      <c r="A6">
        <v>6290</v>
      </c>
      <c r="B6" t="s">
        <v>10</v>
      </c>
      <c r="C6">
        <v>27</v>
      </c>
      <c r="D6" s="6">
        <v>3.588888888888889</v>
      </c>
      <c r="E6">
        <v>10.507999999999999</v>
      </c>
      <c r="H6" s="2">
        <v>0.14953703703703705</v>
      </c>
      <c r="I6" s="1" t="str">
        <f t="shared" si="0"/>
        <v>03:35:20</v>
      </c>
      <c r="J6" s="4">
        <f t="shared" si="2"/>
        <v>3.588888888888889</v>
      </c>
      <c r="K6" s="5">
        <v>10508</v>
      </c>
      <c r="L6">
        <f t="shared" si="1"/>
        <v>10.507999999999999</v>
      </c>
    </row>
    <row r="7" spans="1:12" x14ac:dyDescent="0.75">
      <c r="A7">
        <v>3234</v>
      </c>
      <c r="B7" t="s">
        <v>11</v>
      </c>
      <c r="C7">
        <v>4</v>
      </c>
      <c r="D7" s="6">
        <v>2.2877777777777775</v>
      </c>
      <c r="E7">
        <v>7.3739999999999997</v>
      </c>
      <c r="H7" s="2">
        <v>9.5324074074074075E-2</v>
      </c>
      <c r="I7" s="1" t="str">
        <f t="shared" si="0"/>
        <v>02:17:16</v>
      </c>
      <c r="J7" s="4">
        <f t="shared" si="2"/>
        <v>2.2877777777777775</v>
      </c>
      <c r="K7" s="5">
        <v>7374</v>
      </c>
      <c r="L7">
        <f t="shared" si="1"/>
        <v>7.3739999999999997</v>
      </c>
    </row>
    <row r="8" spans="1:12" x14ac:dyDescent="0.75">
      <c r="A8">
        <v>220</v>
      </c>
      <c r="B8" t="s">
        <v>6</v>
      </c>
      <c r="C8">
        <v>4</v>
      </c>
      <c r="D8" s="6">
        <v>4.5588888888888883</v>
      </c>
      <c r="E8">
        <v>6.1230000000000002</v>
      </c>
      <c r="H8" s="2">
        <v>0.18995370370370371</v>
      </c>
      <c r="I8" s="1" t="str">
        <f t="shared" si="0"/>
        <v>04:33:32</v>
      </c>
      <c r="J8" s="4">
        <f t="shared" si="2"/>
        <v>4.5588888888888883</v>
      </c>
      <c r="K8" s="5">
        <v>6123</v>
      </c>
      <c r="L8">
        <f t="shared" si="1"/>
        <v>6.1230000000000002</v>
      </c>
    </row>
    <row r="9" spans="1:12" x14ac:dyDescent="0.75">
      <c r="A9">
        <v>6293</v>
      </c>
      <c r="B9" t="s">
        <v>12</v>
      </c>
      <c r="C9">
        <v>12</v>
      </c>
      <c r="D9" s="6">
        <v>1.4244444444444446</v>
      </c>
      <c r="E9">
        <v>5.6420000000000003</v>
      </c>
      <c r="H9" s="2">
        <v>5.935185185185185E-2</v>
      </c>
      <c r="I9" s="1" t="str">
        <f t="shared" si="0"/>
        <v>01:25:28</v>
      </c>
      <c r="J9" s="4">
        <f t="shared" si="2"/>
        <v>1.4244444444444446</v>
      </c>
      <c r="K9" s="5">
        <v>5642</v>
      </c>
      <c r="L9">
        <f t="shared" si="1"/>
        <v>5.6420000000000003</v>
      </c>
    </row>
    <row r="10" spans="1:12" x14ac:dyDescent="0.75">
      <c r="A10">
        <v>296</v>
      </c>
      <c r="B10" t="s">
        <v>13</v>
      </c>
      <c r="C10">
        <v>3</v>
      </c>
      <c r="D10" s="6">
        <v>5.0905555555555555</v>
      </c>
      <c r="E10">
        <v>5.61</v>
      </c>
      <c r="H10" s="2">
        <v>0.21210648148148148</v>
      </c>
      <c r="I10" s="1" t="str">
        <f t="shared" si="0"/>
        <v>05:05:26</v>
      </c>
      <c r="J10" s="4">
        <f t="shared" si="2"/>
        <v>5.0905555555555555</v>
      </c>
      <c r="K10" s="5">
        <v>5610</v>
      </c>
      <c r="L10">
        <f t="shared" si="1"/>
        <v>5.61</v>
      </c>
    </row>
    <row r="11" spans="1:12" x14ac:dyDescent="0.75">
      <c r="A11">
        <v>309</v>
      </c>
      <c r="B11" t="s">
        <v>14</v>
      </c>
      <c r="C11">
        <v>129</v>
      </c>
      <c r="D11" s="6">
        <v>3.0491666666666664</v>
      </c>
      <c r="E11">
        <v>4.4779999999999998</v>
      </c>
      <c r="H11" s="2">
        <v>0.12704861111111113</v>
      </c>
      <c r="I11" s="1" t="str">
        <f t="shared" si="0"/>
        <v>03:02:57</v>
      </c>
      <c r="J11" s="4">
        <f t="shared" si="2"/>
        <v>3.0491666666666664</v>
      </c>
      <c r="K11" s="5">
        <v>4478</v>
      </c>
      <c r="L11">
        <f t="shared" si="1"/>
        <v>4.4779999999999998</v>
      </c>
    </row>
    <row r="12" spans="1:12" x14ac:dyDescent="0.75">
      <c r="A12">
        <v>356</v>
      </c>
      <c r="B12" t="s">
        <v>15</v>
      </c>
      <c r="C12">
        <v>16</v>
      </c>
      <c r="D12" s="6">
        <v>0.44916666666666666</v>
      </c>
      <c r="E12">
        <v>3.0059999999999998</v>
      </c>
      <c r="H12" s="2">
        <v>1.8715277777777779E-2</v>
      </c>
      <c r="I12" s="1" t="str">
        <f t="shared" si="0"/>
        <v>00:26:57</v>
      </c>
      <c r="J12" s="4">
        <f t="shared" si="2"/>
        <v>0.44916666666666666</v>
      </c>
      <c r="K12" s="5">
        <v>3006</v>
      </c>
      <c r="L12">
        <f t="shared" si="1"/>
        <v>3.0059999999999998</v>
      </c>
    </row>
    <row r="13" spans="1:12" x14ac:dyDescent="0.75">
      <c r="A13">
        <v>4517</v>
      </c>
      <c r="B13" t="s">
        <v>16</v>
      </c>
      <c r="C13">
        <v>3</v>
      </c>
      <c r="D13" s="6">
        <v>0.63833333333333331</v>
      </c>
      <c r="E13">
        <v>2.411</v>
      </c>
      <c r="H13" s="2">
        <v>2.659722222222222E-2</v>
      </c>
      <c r="I13" s="1" t="str">
        <f t="shared" si="0"/>
        <v>00:38:18</v>
      </c>
      <c r="J13" s="4">
        <f t="shared" si="2"/>
        <v>0.63833333333333331</v>
      </c>
      <c r="K13" s="5">
        <v>2411</v>
      </c>
      <c r="L13">
        <f t="shared" si="1"/>
        <v>2.411</v>
      </c>
    </row>
    <row r="14" spans="1:12" x14ac:dyDescent="0.75">
      <c r="A14">
        <v>309</v>
      </c>
      <c r="B14" t="s">
        <v>17</v>
      </c>
      <c r="C14">
        <v>3</v>
      </c>
      <c r="D14" s="6">
        <v>0.73722222222222222</v>
      </c>
      <c r="E14">
        <v>2.1240000000000001</v>
      </c>
      <c r="H14" s="2">
        <v>3.0717592592592591E-2</v>
      </c>
      <c r="I14" s="1" t="str">
        <f t="shared" si="0"/>
        <v>00:44:14</v>
      </c>
      <c r="J14" s="4">
        <f t="shared" si="2"/>
        <v>0.73722222222222222</v>
      </c>
      <c r="K14" s="5">
        <v>2124</v>
      </c>
      <c r="L14">
        <f t="shared" si="1"/>
        <v>2.1240000000000001</v>
      </c>
    </row>
    <row r="15" spans="1:12" x14ac:dyDescent="0.75">
      <c r="A15">
        <v>3273</v>
      </c>
      <c r="B15" t="s">
        <v>18</v>
      </c>
      <c r="C15">
        <v>92</v>
      </c>
      <c r="D15" s="6">
        <v>26.815555555555555</v>
      </c>
      <c r="E15">
        <v>2.1160000000000001</v>
      </c>
      <c r="H15" s="1">
        <v>1.1173148148148149</v>
      </c>
      <c r="I15" s="1" t="str">
        <f t="shared" si="0"/>
        <v>02:48:56</v>
      </c>
      <c r="J15" s="4">
        <f>26+48/60+56/3600</f>
        <v>26.815555555555555</v>
      </c>
      <c r="K15" s="5">
        <v>2116</v>
      </c>
      <c r="L15">
        <f t="shared" si="1"/>
        <v>2.1160000000000001</v>
      </c>
    </row>
    <row r="16" spans="1:12" x14ac:dyDescent="0.75">
      <c r="A16">
        <v>4518</v>
      </c>
      <c r="B16" t="s">
        <v>19</v>
      </c>
      <c r="C16">
        <v>3</v>
      </c>
      <c r="D16" s="6">
        <v>0.51277777777777778</v>
      </c>
      <c r="E16">
        <v>1.96</v>
      </c>
      <c r="H16" s="2">
        <v>2.1365740740740741E-2</v>
      </c>
      <c r="I16" s="1" t="str">
        <f t="shared" si="0"/>
        <v>00:30:46</v>
      </c>
      <c r="J16" s="4">
        <f t="shared" si="2"/>
        <v>0.51277777777777778</v>
      </c>
      <c r="K16" s="5">
        <v>1960</v>
      </c>
      <c r="L16">
        <f t="shared" si="1"/>
        <v>1.96</v>
      </c>
    </row>
    <row r="17" spans="1:12" x14ac:dyDescent="0.75">
      <c r="A17">
        <v>6284</v>
      </c>
      <c r="B17" t="s">
        <v>20</v>
      </c>
      <c r="C17">
        <v>11</v>
      </c>
      <c r="D17" s="6">
        <v>0.54333333333333333</v>
      </c>
      <c r="E17">
        <v>1.877</v>
      </c>
      <c r="H17" s="2">
        <v>2.2638888888888889E-2</v>
      </c>
      <c r="I17" s="1" t="str">
        <f t="shared" si="0"/>
        <v>00:32:36</v>
      </c>
      <c r="J17" s="4">
        <f t="shared" si="2"/>
        <v>0.54333333333333333</v>
      </c>
      <c r="K17" s="5">
        <v>1877</v>
      </c>
      <c r="L17">
        <f t="shared" si="1"/>
        <v>1.877</v>
      </c>
    </row>
    <row r="18" spans="1:12" x14ac:dyDescent="0.75">
      <c r="A18">
        <v>3129</v>
      </c>
      <c r="B18" t="s">
        <v>21</v>
      </c>
      <c r="C18">
        <v>1</v>
      </c>
      <c r="D18" s="6">
        <v>0.2525</v>
      </c>
      <c r="E18">
        <v>0.82799999999999996</v>
      </c>
      <c r="H18" s="2">
        <v>1.0520833333333333E-2</v>
      </c>
      <c r="I18" s="1" t="str">
        <f t="shared" si="0"/>
        <v>00:15:09</v>
      </c>
      <c r="J18" s="4">
        <f t="shared" si="2"/>
        <v>0.2525</v>
      </c>
      <c r="K18">
        <v>828</v>
      </c>
      <c r="L18">
        <f t="shared" si="1"/>
        <v>0.82799999999999996</v>
      </c>
    </row>
    <row r="19" spans="1:12" x14ac:dyDescent="0.75">
      <c r="A19">
        <v>3798</v>
      </c>
      <c r="B19" t="s">
        <v>22</v>
      </c>
      <c r="C19">
        <v>9</v>
      </c>
      <c r="D19" s="6">
        <v>0.18555555555555553</v>
      </c>
      <c r="E19">
        <v>0.80900000000000005</v>
      </c>
      <c r="H19" s="2">
        <v>7.7314814814814815E-3</v>
      </c>
      <c r="I19" s="1" t="str">
        <f t="shared" si="0"/>
        <v>00:11:08</v>
      </c>
      <c r="J19" s="4">
        <f t="shared" si="2"/>
        <v>0.18555555555555553</v>
      </c>
      <c r="K19">
        <v>809</v>
      </c>
      <c r="L19">
        <f t="shared" si="1"/>
        <v>0.80900000000000005</v>
      </c>
    </row>
    <row r="20" spans="1:12" x14ac:dyDescent="0.75">
      <c r="A20">
        <v>220</v>
      </c>
      <c r="B20" t="s">
        <v>6</v>
      </c>
      <c r="C20">
        <v>2</v>
      </c>
      <c r="D20" s="6">
        <v>1.0147222222222223</v>
      </c>
      <c r="E20">
        <v>0.751</v>
      </c>
      <c r="H20" s="2">
        <v>4.2280092592592598E-2</v>
      </c>
      <c r="I20" s="1" t="str">
        <f t="shared" si="0"/>
        <v>01:00:53</v>
      </c>
      <c r="J20" s="4">
        <f t="shared" si="2"/>
        <v>1.0147222222222223</v>
      </c>
      <c r="K20">
        <v>751</v>
      </c>
      <c r="L20">
        <f t="shared" si="1"/>
        <v>0.751</v>
      </c>
    </row>
    <row r="21" spans="1:12" x14ac:dyDescent="0.75">
      <c r="A21">
        <v>4245</v>
      </c>
      <c r="B21" t="s">
        <v>23</v>
      </c>
      <c r="C21">
        <v>2</v>
      </c>
      <c r="D21" s="6">
        <v>0.56111111111111112</v>
      </c>
      <c r="E21">
        <v>0.746</v>
      </c>
      <c r="H21" s="2">
        <v>2.3379629629629629E-2</v>
      </c>
      <c r="I21" s="1" t="str">
        <f t="shared" si="0"/>
        <v>00:33:40</v>
      </c>
      <c r="J21" s="4">
        <f t="shared" si="2"/>
        <v>0.56111111111111112</v>
      </c>
      <c r="K21">
        <v>746</v>
      </c>
      <c r="L21">
        <f t="shared" si="1"/>
        <v>0.746</v>
      </c>
    </row>
    <row r="22" spans="1:12" x14ac:dyDescent="0.75">
      <c r="A22">
        <v>309</v>
      </c>
      <c r="B22" t="s">
        <v>17</v>
      </c>
      <c r="C22">
        <v>1</v>
      </c>
      <c r="D22" s="6">
        <v>8.6944444444444435E-2</v>
      </c>
      <c r="E22">
        <v>0.68899999999999995</v>
      </c>
      <c r="H22" s="2">
        <v>3.6226851851851854E-3</v>
      </c>
      <c r="I22" s="1" t="str">
        <f t="shared" si="0"/>
        <v>00:05:13</v>
      </c>
      <c r="J22" s="4">
        <f t="shared" si="2"/>
        <v>8.6944444444444435E-2</v>
      </c>
      <c r="K22">
        <v>689</v>
      </c>
      <c r="L22">
        <f t="shared" si="1"/>
        <v>0.68899999999999995</v>
      </c>
    </row>
    <row r="23" spans="1:12" x14ac:dyDescent="0.75">
      <c r="A23">
        <v>2699</v>
      </c>
      <c r="B23" t="s">
        <v>24</v>
      </c>
      <c r="C23">
        <v>1</v>
      </c>
      <c r="D23" s="6">
        <v>3.2083333333333335</v>
      </c>
      <c r="E23">
        <v>0.378</v>
      </c>
      <c r="H23" s="2">
        <v>0.13368055555555555</v>
      </c>
      <c r="I23" s="1" t="str">
        <f t="shared" si="0"/>
        <v>03:12:30</v>
      </c>
      <c r="J23" s="4">
        <f t="shared" si="2"/>
        <v>3.2083333333333335</v>
      </c>
      <c r="K23">
        <v>378</v>
      </c>
      <c r="L23">
        <f t="shared" si="1"/>
        <v>0.378</v>
      </c>
    </row>
    <row r="24" spans="1:12" x14ac:dyDescent="0.75">
      <c r="A24">
        <v>2876</v>
      </c>
      <c r="B24" t="s">
        <v>25</v>
      </c>
      <c r="C24">
        <v>1</v>
      </c>
      <c r="D24" s="6">
        <v>0.5</v>
      </c>
      <c r="E24">
        <v>0.30599999999999999</v>
      </c>
      <c r="H24" s="2">
        <v>2.0833333333333332E-2</v>
      </c>
      <c r="I24" s="1" t="str">
        <f t="shared" si="0"/>
        <v>00:30:00</v>
      </c>
      <c r="J24" s="4">
        <f t="shared" si="2"/>
        <v>0.5</v>
      </c>
      <c r="K24">
        <v>306</v>
      </c>
      <c r="L24">
        <f t="shared" si="1"/>
        <v>0.30599999999999999</v>
      </c>
    </row>
    <row r="25" spans="1:12" x14ac:dyDescent="0.75">
      <c r="A25">
        <v>176</v>
      </c>
      <c r="B25" t="s">
        <v>26</v>
      </c>
      <c r="C25">
        <v>2</v>
      </c>
      <c r="D25" s="6">
        <v>0.23138888888888889</v>
      </c>
      <c r="E25">
        <v>6.8000000000000005E-2</v>
      </c>
      <c r="H25" s="2">
        <v>9.6412037037037039E-3</v>
      </c>
      <c r="I25" s="1" t="str">
        <f t="shared" si="0"/>
        <v>00:13:53</v>
      </c>
      <c r="J25" s="4">
        <f t="shared" si="2"/>
        <v>0.23138888888888889</v>
      </c>
      <c r="K25">
        <v>68</v>
      </c>
      <c r="L25">
        <f t="shared" si="1"/>
        <v>6.8000000000000005E-2</v>
      </c>
    </row>
    <row r="26" spans="1:12" x14ac:dyDescent="0.75">
      <c r="A26">
        <v>297</v>
      </c>
      <c r="B26" t="s">
        <v>27</v>
      </c>
      <c r="C26">
        <v>1</v>
      </c>
      <c r="D26" s="6">
        <v>4.9166666666666664E-2</v>
      </c>
      <c r="E26">
        <v>3.5999999999999997E-2</v>
      </c>
      <c r="H26" s="2">
        <v>2.0486111111111113E-3</v>
      </c>
      <c r="I26" s="1" t="str">
        <f t="shared" si="0"/>
        <v>00:02:57</v>
      </c>
      <c r="J26" s="4">
        <f t="shared" si="2"/>
        <v>4.9166666666666664E-2</v>
      </c>
      <c r="K26">
        <v>36</v>
      </c>
      <c r="L26">
        <f t="shared" si="1"/>
        <v>3.5999999999999997E-2</v>
      </c>
    </row>
    <row r="27" spans="1:12" x14ac:dyDescent="0.75">
      <c r="A27">
        <v>3272</v>
      </c>
      <c r="B27" t="s">
        <v>18</v>
      </c>
      <c r="C27">
        <v>6</v>
      </c>
      <c r="D27" s="6">
        <v>1.4644444444444444</v>
      </c>
      <c r="E27">
        <v>2.3E-2</v>
      </c>
      <c r="H27" s="2">
        <v>6.1018518518518521E-2</v>
      </c>
      <c r="I27" s="1" t="str">
        <f t="shared" si="0"/>
        <v>01:27:52</v>
      </c>
      <c r="J27" s="4">
        <f t="shared" si="2"/>
        <v>1.4644444444444444</v>
      </c>
      <c r="K27">
        <v>23</v>
      </c>
      <c r="L27">
        <f t="shared" si="1"/>
        <v>2.3E-2</v>
      </c>
    </row>
    <row r="28" spans="1:12" x14ac:dyDescent="0.75">
      <c r="A28">
        <v>3562</v>
      </c>
      <c r="B28" t="s">
        <v>28</v>
      </c>
      <c r="C28">
        <v>1</v>
      </c>
      <c r="D28" s="6">
        <v>0.14611111111111111</v>
      </c>
      <c r="E28">
        <v>8.9999999999999993E-3</v>
      </c>
      <c r="H28" s="2">
        <v>6.0879629629629643E-3</v>
      </c>
      <c r="I28" s="1" t="str">
        <f>TEXT(H28,"HH:MM:SS")</f>
        <v>00:08:46</v>
      </c>
      <c r="J28" s="4">
        <f t="shared" si="2"/>
        <v>0.14611111111111111</v>
      </c>
      <c r="K28">
        <v>9</v>
      </c>
      <c r="L28">
        <f t="shared" si="1"/>
        <v>8.9999999999999993E-3</v>
      </c>
    </row>
    <row r="29" spans="1:12" x14ac:dyDescent="0.75">
      <c r="A29">
        <v>3009</v>
      </c>
      <c r="B29" t="s">
        <v>29</v>
      </c>
      <c r="C29">
        <v>1</v>
      </c>
      <c r="D29" s="6">
        <v>0.76472222222222219</v>
      </c>
      <c r="E29">
        <v>3.0000000000000001E-3</v>
      </c>
      <c r="H29" s="2">
        <v>3.1863425925925927E-2</v>
      </c>
      <c r="I29" s="1" t="str">
        <f t="shared" si="0"/>
        <v>00:45:53</v>
      </c>
      <c r="J29" s="4">
        <f t="shared" si="2"/>
        <v>0.76472222222222219</v>
      </c>
      <c r="K29">
        <v>3</v>
      </c>
      <c r="L29">
        <f t="shared" si="1"/>
        <v>3.0000000000000001E-3</v>
      </c>
    </row>
    <row r="30" spans="1:12" x14ac:dyDescent="0.75">
      <c r="A30">
        <v>343</v>
      </c>
      <c r="B30" t="s">
        <v>30</v>
      </c>
      <c r="C30">
        <v>1</v>
      </c>
      <c r="D30" s="6">
        <v>6.9722222222222227E-2</v>
      </c>
      <c r="E30">
        <v>1E-3</v>
      </c>
      <c r="H30" s="2">
        <v>2.9050925925925928E-3</v>
      </c>
      <c r="I30" s="1" t="str">
        <f t="shared" si="0"/>
        <v>00:04:11</v>
      </c>
      <c r="J30" s="4">
        <f t="shared" si="2"/>
        <v>6.9722222222222227E-2</v>
      </c>
      <c r="K30">
        <v>1</v>
      </c>
      <c r="L30">
        <f t="shared" si="1"/>
        <v>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B4" sqref="B4:D28"/>
    </sheetView>
  </sheetViews>
  <sheetFormatPr defaultRowHeight="14.75" x14ac:dyDescent="0.75"/>
  <cols>
    <col min="1" max="1" width="12.5" bestFit="1" customWidth="1"/>
    <col min="2" max="2" width="12.1796875" bestFit="1" customWidth="1"/>
    <col min="3" max="3" width="20.31640625" bestFit="1" customWidth="1"/>
    <col min="4" max="4" width="23.40625" bestFit="1" customWidth="1"/>
    <col min="5" max="5" width="39.54296875" customWidth="1"/>
  </cols>
  <sheetData>
    <row r="1" spans="1:5" x14ac:dyDescent="0.75">
      <c r="A1" t="s">
        <v>37</v>
      </c>
    </row>
    <row r="3" spans="1:5" x14ac:dyDescent="0.75">
      <c r="A3" s="7" t="s">
        <v>32</v>
      </c>
      <c r="B3" t="s">
        <v>34</v>
      </c>
      <c r="C3" t="s">
        <v>35</v>
      </c>
      <c r="D3" t="s">
        <v>36</v>
      </c>
      <c r="E3" t="s">
        <v>38</v>
      </c>
    </row>
    <row r="4" spans="1:5" x14ac:dyDescent="0.75">
      <c r="A4" s="8">
        <v>176</v>
      </c>
      <c r="B4" s="3">
        <v>2</v>
      </c>
      <c r="C4" s="3">
        <v>0.23138888888888889</v>
      </c>
      <c r="D4" s="3">
        <v>6.8000000000000005E-2</v>
      </c>
      <c r="E4" t="str">
        <f>_xlfn.XLOOKUP(A4,'from Weaver Event Report doc'!$A$2:$A$30,'from Weaver Event Report doc'!$B$2:$B$30)</f>
        <v>Error on all wind sensors</v>
      </c>
    </row>
    <row r="5" spans="1:5" x14ac:dyDescent="0.75">
      <c r="A5" s="8">
        <v>220</v>
      </c>
      <c r="B5" s="3">
        <v>63</v>
      </c>
      <c r="C5" s="3">
        <v>167.01388888888891</v>
      </c>
      <c r="D5" s="3">
        <v>243.03199999999998</v>
      </c>
      <c r="E5" t="str">
        <f>_xlfn.XLOOKUP(A5,'from Weaver Event Report doc'!$A$2:$A$30,'from Weaver Event Report doc'!$B$2:$B$30)</f>
        <v>New SERVICE state</v>
      </c>
    </row>
    <row r="6" spans="1:5" x14ac:dyDescent="0.75">
      <c r="A6" s="8">
        <v>296</v>
      </c>
      <c r="B6" s="3">
        <v>3</v>
      </c>
      <c r="C6" s="3">
        <v>5.0905555555555555</v>
      </c>
      <c r="D6" s="3">
        <v>5.61</v>
      </c>
      <c r="E6" t="str">
        <f>_xlfn.XLOOKUP(A6,'from Weaver Event Report doc'!$A$2:$A$30,'from Weaver Event Report doc'!$B$2:$B$30)</f>
        <v>Tow acc. X, Alarm</v>
      </c>
    </row>
    <row r="7" spans="1:5" x14ac:dyDescent="0.75">
      <c r="A7" s="8">
        <v>297</v>
      </c>
      <c r="B7" s="3">
        <v>1</v>
      </c>
      <c r="C7" s="3">
        <v>4.9166666666666664E-2</v>
      </c>
      <c r="D7" s="3">
        <v>3.5999999999999997E-2</v>
      </c>
      <c r="E7" t="str">
        <f>_xlfn.XLOOKUP(A7,'from Weaver Event Report doc'!$A$2:$A$30,'from Weaver Event Report doc'!$B$2:$B$30)</f>
        <v>Tow. acc. Y, Alarm</v>
      </c>
    </row>
    <row r="8" spans="1:5" x14ac:dyDescent="0.75">
      <c r="A8" s="8">
        <v>309</v>
      </c>
      <c r="B8" s="3">
        <v>133</v>
      </c>
      <c r="C8" s="3">
        <v>3.8733333333333326</v>
      </c>
      <c r="D8" s="3">
        <v>7.2910000000000004</v>
      </c>
      <c r="E8" t="str">
        <f>_xlfn.XLOOKUP(A8,'from Weaver Event Report doc'!$A$2:$A$30,'from Weaver Event Report doc'!$B$2:$B$30)</f>
        <v>Pauce over RCS (Utility)</v>
      </c>
    </row>
    <row r="9" spans="1:5" x14ac:dyDescent="0.75">
      <c r="A9" s="8">
        <v>343</v>
      </c>
      <c r="B9" s="3">
        <v>1</v>
      </c>
      <c r="C9" s="3">
        <v>6.9722222222222227E-2</v>
      </c>
      <c r="D9" s="3">
        <v>1E-3</v>
      </c>
      <c r="E9" t="str">
        <f>_xlfn.XLOOKUP(A9,'from Weaver Event Report doc'!$A$2:$A$30,'from Weaver Event Report doc'!$B$2:$B$30)</f>
        <v>Encoder signal error</v>
      </c>
    </row>
    <row r="10" spans="1:5" x14ac:dyDescent="0.75">
      <c r="A10" s="8">
        <v>356</v>
      </c>
      <c r="B10" s="3">
        <v>16</v>
      </c>
      <c r="C10" s="3">
        <v>0.44916666666666666</v>
      </c>
      <c r="D10" s="3">
        <v>3.0059999999999998</v>
      </c>
      <c r="E10" t="str">
        <f>_xlfn.XLOOKUP(A10,'from Weaver Event Report doc'!$A$2:$A$30,'from Weaver Event Report doc'!$B$2:$B$30)</f>
        <v>Extreme yaw error</v>
      </c>
    </row>
    <row r="11" spans="1:5" x14ac:dyDescent="0.75">
      <c r="A11" s="8">
        <v>2699</v>
      </c>
      <c r="B11" s="3">
        <v>1</v>
      </c>
      <c r="C11" s="3">
        <v>3.2083333333333335</v>
      </c>
      <c r="D11" s="3">
        <v>0.378</v>
      </c>
      <c r="E11" t="str">
        <f>_xlfn.XLOOKUP(A11,'from Weaver Event Report doc'!$A$2:$A$30,'from Weaver Event Report doc'!$B$2:$B$30)</f>
        <v>Frequency Control power lock disengaged</v>
      </c>
    </row>
    <row r="12" spans="1:5" x14ac:dyDescent="0.75">
      <c r="A12" s="8">
        <v>2876</v>
      </c>
      <c r="B12" s="3">
        <v>1</v>
      </c>
      <c r="C12" s="3">
        <v>0.5</v>
      </c>
      <c r="D12" s="3">
        <v>0.30599999999999999</v>
      </c>
      <c r="E12" t="str">
        <f>_xlfn.XLOOKUP(A12,'from Weaver Event Report doc'!$A$2:$A$30,'from Weaver Event Report doc'!$B$2:$B$30)</f>
        <v>Brake Acc Press Low Man in Nac</v>
      </c>
    </row>
    <row r="13" spans="1:5" x14ac:dyDescent="0.75">
      <c r="A13" s="8">
        <v>3009</v>
      </c>
      <c r="B13" s="3">
        <v>1</v>
      </c>
      <c r="C13" s="3">
        <v>0.76472222222222219</v>
      </c>
      <c r="D13" s="3">
        <v>3.0000000000000001E-3</v>
      </c>
      <c r="E13" t="str">
        <f>_xlfn.XLOOKUP(A13,'from Weaver Event Report doc'!$A$2:$A$30,'from Weaver Event Report doc'!$B$2:$B$30)</f>
        <v>Hyrd Oil Temp High</v>
      </c>
    </row>
    <row r="14" spans="1:5" x14ac:dyDescent="0.75">
      <c r="A14" s="8">
        <v>3129</v>
      </c>
      <c r="B14" s="3">
        <v>1</v>
      </c>
      <c r="C14" s="3">
        <v>0.2525</v>
      </c>
      <c r="D14" s="3">
        <v>0.82799999999999996</v>
      </c>
      <c r="E14" t="str">
        <f>_xlfn.XLOOKUP(A14,'from Weaver Event Report doc'!$A$2:$A$30,'from Weaver Event Report doc'!$B$2:$B$30)</f>
        <v>DODP Valve Failure</v>
      </c>
    </row>
    <row r="15" spans="1:5" x14ac:dyDescent="0.75">
      <c r="A15" s="8">
        <v>3234</v>
      </c>
      <c r="B15" s="3">
        <v>4</v>
      </c>
      <c r="C15" s="3">
        <v>2.2877777777777775</v>
      </c>
      <c r="D15" s="3">
        <v>7.3739999999999997</v>
      </c>
      <c r="E15" t="str">
        <f>_xlfn.XLOOKUP(A15,'from Weaver Event Report doc'!$A$2:$A$30,'from Weaver Event Report doc'!$B$2:$B$30)</f>
        <v>Pitch Accumulator Test Acc Failed</v>
      </c>
    </row>
    <row r="16" spans="1:5" x14ac:dyDescent="0.75">
      <c r="A16" s="8">
        <v>3272</v>
      </c>
      <c r="B16" s="3">
        <v>6</v>
      </c>
      <c r="C16" s="3">
        <v>1.4644444444444444</v>
      </c>
      <c r="D16" s="3">
        <v>2.3E-2</v>
      </c>
      <c r="E16" t="str">
        <f>_xlfn.XLOOKUP(A16,'from Weaver Event Report doc'!$A$2:$A$30,'from Weaver Event Report doc'!$B$2:$B$30)</f>
        <v>Yaw Untwist CCW</v>
      </c>
    </row>
    <row r="17" spans="1:5" x14ac:dyDescent="0.75">
      <c r="A17" s="8">
        <v>3273</v>
      </c>
      <c r="B17" s="3">
        <v>92</v>
      </c>
      <c r="C17" s="3">
        <v>26.815555555555555</v>
      </c>
      <c r="D17" s="3">
        <v>2.1160000000000001</v>
      </c>
      <c r="E17" t="str">
        <f>_xlfn.XLOOKUP(A17,'from Weaver Event Report doc'!$A$2:$A$30,'from Weaver Event Report doc'!$B$2:$B$30)</f>
        <v>Yaw Untwist CCW</v>
      </c>
    </row>
    <row r="18" spans="1:5" x14ac:dyDescent="0.75">
      <c r="A18" s="8">
        <v>3562</v>
      </c>
      <c r="B18" s="3">
        <v>1</v>
      </c>
      <c r="C18" s="3">
        <v>0.14611111111111111</v>
      </c>
      <c r="D18" s="3">
        <v>8.9999999999999993E-3</v>
      </c>
      <c r="E18" t="str">
        <f>_xlfn.XLOOKUP(A18,'from Weaver Event Report doc'!$A$2:$A$30,'from Weaver Event Report doc'!$B$2:$B$30)</f>
        <v>Overspeed Guard Error</v>
      </c>
    </row>
    <row r="19" spans="1:5" x14ac:dyDescent="0.75">
      <c r="A19" s="8">
        <v>3719</v>
      </c>
      <c r="B19" s="3">
        <v>32</v>
      </c>
      <c r="C19" s="3">
        <v>2.2708333333333335</v>
      </c>
      <c r="D19" s="3">
        <v>10.824</v>
      </c>
      <c r="E19" t="str">
        <f>_xlfn.XLOOKUP(A19,'from Weaver Event Report doc'!$A$2:$A$30,'from Weaver Event Report doc'!$B$2:$B$30)</f>
        <v>Tow Acc Y, Extreme</v>
      </c>
    </row>
    <row r="20" spans="1:5" x14ac:dyDescent="0.75">
      <c r="A20" s="8">
        <v>3798</v>
      </c>
      <c r="B20" s="3">
        <v>9</v>
      </c>
      <c r="C20" s="3">
        <v>0.18555555555555553</v>
      </c>
      <c r="D20" s="3">
        <v>0.80900000000000005</v>
      </c>
      <c r="E20" t="str">
        <f>_xlfn.XLOOKUP(A20,'from Weaver Event Report doc'!$A$2:$A$30,'from Weaver Event Report doc'!$B$2:$B$30)</f>
        <v>Hub Safety System Encoder C,EC</v>
      </c>
    </row>
    <row r="21" spans="1:5" x14ac:dyDescent="0.75">
      <c r="A21" s="8">
        <v>4245</v>
      </c>
      <c r="B21" s="3">
        <v>2</v>
      </c>
      <c r="C21" s="3">
        <v>0.56111111111111112</v>
      </c>
      <c r="D21" s="3">
        <v>0.746</v>
      </c>
      <c r="E21" t="str">
        <f>_xlfn.XLOOKUP(A21,'from Weaver Event Report doc'!$A$2:$A$30,'from Weaver Event Report doc'!$B$2:$B$30)</f>
        <v>Ext Converter Stop Arc Detected</v>
      </c>
    </row>
    <row r="22" spans="1:5" x14ac:dyDescent="0.75">
      <c r="A22" s="8">
        <v>4517</v>
      </c>
      <c r="B22" s="3">
        <v>3</v>
      </c>
      <c r="C22" s="3">
        <v>0.63833333333333331</v>
      </c>
      <c r="D22" s="3">
        <v>2.411</v>
      </c>
      <c r="E22" t="str">
        <f>_xlfn.XLOOKUP(A22,'from Weaver Event Report doc'!$A$2:$A$30,'from Weaver Event Report doc'!$B$2:$B$30)</f>
        <v>Hub Safety Hydr Pres Low Bld B</v>
      </c>
    </row>
    <row r="23" spans="1:5" x14ac:dyDescent="0.75">
      <c r="A23" s="8">
        <v>4518</v>
      </c>
      <c r="B23" s="3">
        <v>3</v>
      </c>
      <c r="C23" s="3">
        <v>0.51277777777777778</v>
      </c>
      <c r="D23" s="3">
        <v>1.96</v>
      </c>
      <c r="E23" t="str">
        <f>_xlfn.XLOOKUP(A23,'from Weaver Event Report doc'!$A$2:$A$30,'from Weaver Event Report doc'!$B$2:$B$30)</f>
        <v>Hub Safety Hydr Pres Low Bld C</v>
      </c>
    </row>
    <row r="24" spans="1:5" x14ac:dyDescent="0.75">
      <c r="A24" s="8">
        <v>5101</v>
      </c>
      <c r="B24" s="3">
        <v>15</v>
      </c>
      <c r="C24" s="3">
        <v>4.4811111111111108</v>
      </c>
      <c r="D24" s="3">
        <v>14.242000000000001</v>
      </c>
      <c r="E24" t="str">
        <f>_xlfn.XLOOKUP(A24,'from Weaver Event Report doc'!$A$2:$A$30,'from Weaver Event Report doc'!$B$2:$B$30)</f>
        <v>Hi Temp Choke Wind</v>
      </c>
    </row>
    <row r="25" spans="1:5" x14ac:dyDescent="0.75">
      <c r="A25" s="8">
        <v>5179</v>
      </c>
      <c r="B25" s="3">
        <v>2</v>
      </c>
      <c r="C25" s="3">
        <v>62.890555555555558</v>
      </c>
      <c r="D25" s="3">
        <v>57.075000000000003</v>
      </c>
      <c r="E25" t="str">
        <f>_xlfn.XLOOKUP(A25,'from Weaver Event Report doc'!$A$2:$A$30,'from Weaver Event Report doc'!$B$2:$B$30)</f>
        <v>Fire cylinder1 gas level low</v>
      </c>
    </row>
    <row r="26" spans="1:5" x14ac:dyDescent="0.75">
      <c r="A26" s="8">
        <v>6284</v>
      </c>
      <c r="B26" s="3">
        <v>11</v>
      </c>
      <c r="C26" s="3">
        <v>0.54333333333333333</v>
      </c>
      <c r="D26" s="3">
        <v>1.877</v>
      </c>
      <c r="E26" t="str">
        <f>_xlfn.XLOOKUP(A26,'from Weaver Event Report doc'!$A$2:$A$30,'from Weaver Event Report doc'!$B$2:$B$30)</f>
        <v>EMC valves test active</v>
      </c>
    </row>
    <row r="27" spans="1:5" x14ac:dyDescent="0.75">
      <c r="A27" s="8">
        <v>6290</v>
      </c>
      <c r="B27" s="3">
        <v>27</v>
      </c>
      <c r="C27" s="3">
        <v>3.588888888888889</v>
      </c>
      <c r="D27" s="3">
        <v>10.507999999999999</v>
      </c>
      <c r="E27" t="str">
        <f>_xlfn.XLOOKUP(A27,'from Weaver Event Report doc'!$A$2:$A$30,'from Weaver Event Report doc'!$B$2:$B$30)</f>
        <v>Pitch accu. test active</v>
      </c>
    </row>
    <row r="28" spans="1:5" x14ac:dyDescent="0.75">
      <c r="A28" s="8">
        <v>6293</v>
      </c>
      <c r="B28" s="3">
        <v>12</v>
      </c>
      <c r="C28" s="3">
        <v>1.4244444444444446</v>
      </c>
      <c r="D28" s="3">
        <v>5.6420000000000003</v>
      </c>
      <c r="E28" t="str">
        <f>_xlfn.XLOOKUP(A28,'from Weaver Event Report doc'!$A$2:$A$30,'from Weaver Event Report doc'!$B$2:$B$30)</f>
        <v>Pitch valves test active</v>
      </c>
    </row>
    <row r="29" spans="1:5" x14ac:dyDescent="0.75">
      <c r="A29" s="8" t="s">
        <v>33</v>
      </c>
      <c r="B29" s="3">
        <v>442</v>
      </c>
      <c r="C29" s="3">
        <v>289.31361111111119</v>
      </c>
      <c r="D29" s="3">
        <v>376.17499999999995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from Weaver Event Report doc</vt:lpstr>
      <vt:lpstr>grouped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Zimet</cp:lastModifiedBy>
  <dcterms:created xsi:type="dcterms:W3CDTF">2022-01-11T17:40:48Z</dcterms:created>
  <dcterms:modified xsi:type="dcterms:W3CDTF">2022-01-11T17:45:00Z</dcterms:modified>
</cp:coreProperties>
</file>