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120" yWindow="0" windowWidth="38140" windowHeight="20620" activeTab="2"/>
  </bookViews>
  <sheets>
    <sheet name="Record Keeping" sheetId="1" r:id="rId1"/>
    <sheet name="Results" sheetId="8" r:id="rId2"/>
    <sheet name="Charts" sheetId="3" r:id="rId3"/>
    <sheet name="Printable" sheetId="2" r:id="rId4"/>
    <sheet name="Avg Temp Data" sheetId="6" r:id="rId5"/>
    <sheet name="Met Data" sheetId="7" r:id="rId6"/>
  </sheets>
  <definedNames>
    <definedName name="_xlnm._FilterDatabase" localSheetId="4" hidden="1">'Avg Temp Data'!$I$1:$I$962</definedName>
    <definedName name="_xlnm._FilterDatabase" localSheetId="0" hidden="1">'Record Keeping'!$A$1:$M$907</definedName>
    <definedName name="_xlnm._FilterDatabase" localSheetId="1" hidden="1">Results!$A$1:$L$73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8" l="1"/>
  <c r="U11" i="8"/>
  <c r="U10" i="8"/>
  <c r="U13" i="8"/>
  <c r="U12" i="8"/>
  <c r="U7" i="8"/>
  <c r="U9" i="8"/>
  <c r="U8" i="8"/>
  <c r="U3" i="8"/>
  <c r="O28" i="8"/>
  <c r="R28" i="8"/>
  <c r="P28" i="8"/>
  <c r="S28" i="8"/>
  <c r="O27" i="8"/>
  <c r="R27" i="8"/>
  <c r="P27" i="8"/>
  <c r="S27" i="8"/>
  <c r="O26" i="8"/>
  <c r="R26" i="8"/>
  <c r="P26" i="8"/>
  <c r="S26" i="8"/>
  <c r="O25" i="8"/>
  <c r="R25" i="8"/>
  <c r="P25" i="8"/>
  <c r="S25" i="8"/>
  <c r="O24" i="8"/>
  <c r="R24" i="8"/>
  <c r="P24" i="8"/>
  <c r="S24" i="8"/>
  <c r="O23" i="8"/>
  <c r="R23" i="8"/>
  <c r="P23" i="8"/>
  <c r="S23" i="8"/>
  <c r="O22" i="8"/>
  <c r="R22" i="8"/>
  <c r="P22" i="8"/>
  <c r="S22" i="8"/>
  <c r="O21" i="8"/>
  <c r="R21" i="8"/>
  <c r="P21" i="8"/>
  <c r="S21" i="8"/>
  <c r="O20" i="8"/>
  <c r="R20" i="8"/>
  <c r="P20" i="8"/>
  <c r="S20" i="8"/>
  <c r="O19" i="8"/>
  <c r="R19" i="8"/>
  <c r="P19" i="8"/>
  <c r="S19" i="8"/>
  <c r="O18" i="8"/>
  <c r="R18" i="8"/>
  <c r="P18" i="8"/>
  <c r="S18" i="8"/>
  <c r="O17" i="8"/>
  <c r="R17" i="8"/>
  <c r="P17" i="8"/>
  <c r="S17" i="8"/>
  <c r="O15" i="8"/>
  <c r="R15" i="8"/>
  <c r="P15" i="8"/>
  <c r="S15" i="8"/>
  <c r="O14" i="8"/>
  <c r="R14" i="8"/>
  <c r="P14" i="8"/>
  <c r="S14" i="8"/>
  <c r="O13" i="8"/>
  <c r="R13" i="8"/>
  <c r="P13" i="8"/>
  <c r="S13" i="8"/>
  <c r="O12" i="8"/>
  <c r="R12" i="8"/>
  <c r="P12" i="8"/>
  <c r="S12" i="8"/>
  <c r="O11" i="8"/>
  <c r="R11" i="8"/>
  <c r="P11" i="8"/>
  <c r="S11" i="8"/>
  <c r="O10" i="8"/>
  <c r="R10" i="8"/>
  <c r="P10" i="8"/>
  <c r="S10" i="8"/>
  <c r="O9" i="8"/>
  <c r="R9" i="8"/>
  <c r="P9" i="8"/>
  <c r="S9" i="8"/>
  <c r="O8" i="8"/>
  <c r="R8" i="8"/>
  <c r="P8" i="8"/>
  <c r="S8" i="8"/>
  <c r="O7" i="8"/>
  <c r="R7" i="8"/>
  <c r="P7" i="8"/>
  <c r="S7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0" i="8"/>
  <c r="F21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V82" i="1"/>
  <c r="S18" i="1"/>
  <c r="I21" i="1"/>
  <c r="F57" i="1"/>
  <c r="I57" i="1"/>
  <c r="F93" i="1"/>
  <c r="I93" i="1"/>
  <c r="C112" i="7"/>
  <c r="AC217" i="1"/>
  <c r="AC216" i="1"/>
  <c r="AC208" i="1"/>
  <c r="AC207" i="1"/>
  <c r="AC199" i="1"/>
  <c r="AC198" i="1"/>
  <c r="AC181" i="1"/>
  <c r="AC180" i="1"/>
  <c r="AC172" i="1"/>
  <c r="AC171" i="1"/>
  <c r="AC163" i="1"/>
  <c r="AC162" i="1"/>
  <c r="AC145" i="1"/>
  <c r="AC144" i="1"/>
  <c r="AC136" i="1"/>
  <c r="AC135" i="1"/>
  <c r="AC127" i="1"/>
  <c r="AC126" i="1"/>
  <c r="AC109" i="1"/>
  <c r="AC108" i="1"/>
  <c r="AC100" i="1"/>
  <c r="AC99" i="1"/>
  <c r="AC91" i="1"/>
  <c r="AC90" i="1"/>
  <c r="AC73" i="1"/>
  <c r="AC72" i="1"/>
  <c r="AC64" i="1"/>
  <c r="AC63" i="1"/>
  <c r="AC55" i="1"/>
  <c r="AC54" i="1"/>
  <c r="AC37" i="1"/>
  <c r="AC36" i="1"/>
  <c r="AC28" i="1"/>
  <c r="AC27" i="1"/>
  <c r="AC18" i="1"/>
  <c r="AC19" i="1"/>
  <c r="AC190" i="1"/>
  <c r="AC189" i="1"/>
  <c r="AC154" i="1"/>
  <c r="AC153" i="1"/>
  <c r="AC118" i="1"/>
  <c r="AC117" i="1"/>
  <c r="AC82" i="1"/>
  <c r="AC81" i="1"/>
  <c r="AC46" i="1"/>
  <c r="AC45" i="1"/>
  <c r="R72" i="1"/>
  <c r="R73" i="1"/>
  <c r="AC10" i="1"/>
  <c r="AC9" i="1"/>
  <c r="R36" i="1"/>
  <c r="R37" i="1"/>
  <c r="S19" i="1"/>
  <c r="V89" i="1"/>
  <c r="V90" i="1"/>
  <c r="V88" i="1"/>
  <c r="V83" i="1"/>
  <c r="V84" i="1"/>
  <c r="V85" i="1"/>
  <c r="R217" i="1"/>
  <c r="R180" i="1"/>
  <c r="R181" i="1"/>
  <c r="R145" i="1"/>
  <c r="R144" i="1"/>
  <c r="R109" i="1"/>
  <c r="R108" i="1"/>
  <c r="Y8" i="1"/>
  <c r="Y7" i="1"/>
  <c r="Y6" i="1"/>
  <c r="Y5" i="1"/>
  <c r="X14" i="1"/>
  <c r="X15" i="1"/>
  <c r="X13" i="1"/>
  <c r="X8" i="1"/>
  <c r="X5" i="1"/>
  <c r="X7" i="1"/>
  <c r="X6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55" i="1"/>
  <c r="I55" i="1"/>
  <c r="F91" i="1"/>
  <c r="I91" i="1"/>
  <c r="I20" i="1"/>
  <c r="I22" i="1"/>
  <c r="I23" i="1"/>
  <c r="I24" i="1"/>
  <c r="I25" i="1"/>
  <c r="I26" i="1"/>
  <c r="I62" i="1"/>
  <c r="I27" i="1"/>
  <c r="I28" i="1"/>
  <c r="I29" i="1"/>
  <c r="I30" i="1"/>
  <c r="I31" i="1"/>
  <c r="I32" i="1"/>
  <c r="I33" i="1"/>
  <c r="I34" i="1"/>
  <c r="I35" i="1"/>
  <c r="I36" i="1"/>
  <c r="I37" i="1"/>
  <c r="I2" i="1"/>
  <c r="F43" i="1"/>
  <c r="I43" i="1"/>
  <c r="F79" i="1"/>
  <c r="I79" i="1"/>
  <c r="F115" i="1"/>
  <c r="I115" i="1"/>
  <c r="F151" i="1"/>
  <c r="I151" i="1"/>
  <c r="F187" i="1"/>
  <c r="I187" i="1"/>
  <c r="F127" i="1"/>
  <c r="I127" i="1"/>
  <c r="F163" i="1"/>
  <c r="I163" i="1"/>
  <c r="F199" i="1"/>
  <c r="I199" i="1"/>
  <c r="F42" i="1"/>
  <c r="I42" i="1"/>
  <c r="F78" i="1"/>
  <c r="I78" i="1"/>
  <c r="F114" i="1"/>
  <c r="I114" i="1"/>
  <c r="F150" i="1"/>
  <c r="I150" i="1"/>
  <c r="F186" i="1"/>
  <c r="I186" i="1"/>
  <c r="F64" i="1"/>
  <c r="I64" i="1"/>
  <c r="F100" i="1"/>
  <c r="I100" i="1"/>
  <c r="F136" i="1"/>
  <c r="I136" i="1"/>
  <c r="F172" i="1"/>
  <c r="I172" i="1"/>
  <c r="F67" i="1"/>
  <c r="I67" i="1"/>
  <c r="F103" i="1"/>
  <c r="I103" i="1"/>
  <c r="F139" i="1"/>
  <c r="I139" i="1"/>
  <c r="F175" i="1"/>
  <c r="I175" i="1"/>
  <c r="F211" i="1"/>
  <c r="I211" i="1"/>
  <c r="F61" i="1"/>
  <c r="I61" i="1"/>
  <c r="F97" i="1"/>
  <c r="I97" i="1"/>
  <c r="F133" i="1"/>
  <c r="I133" i="1"/>
  <c r="F169" i="1"/>
  <c r="I169" i="1"/>
  <c r="F205" i="1"/>
  <c r="I205" i="1"/>
  <c r="F49" i="1"/>
  <c r="I49" i="1"/>
  <c r="F85" i="1"/>
  <c r="I85" i="1"/>
  <c r="F121" i="1"/>
  <c r="I121" i="1"/>
  <c r="F157" i="1"/>
  <c r="I157" i="1"/>
  <c r="F193" i="1"/>
  <c r="I193" i="1"/>
  <c r="F70" i="1"/>
  <c r="I70" i="1"/>
  <c r="F106" i="1"/>
  <c r="I106" i="1"/>
  <c r="F142" i="1"/>
  <c r="I142" i="1"/>
  <c r="F178" i="1"/>
  <c r="I178" i="1"/>
  <c r="F214" i="1"/>
  <c r="I214" i="1"/>
  <c r="F69" i="1"/>
  <c r="I69" i="1"/>
  <c r="F105" i="1"/>
  <c r="I105" i="1"/>
  <c r="F141" i="1"/>
  <c r="I141" i="1"/>
  <c r="F177" i="1"/>
  <c r="I177" i="1"/>
  <c r="F48" i="1"/>
  <c r="I48" i="1"/>
  <c r="F84" i="1"/>
  <c r="I84" i="1"/>
  <c r="F120" i="1"/>
  <c r="I120" i="1"/>
  <c r="F156" i="1"/>
  <c r="I156" i="1"/>
  <c r="F66" i="1"/>
  <c r="I66" i="1"/>
  <c r="F102" i="1"/>
  <c r="I102" i="1"/>
  <c r="F138" i="1"/>
  <c r="I138" i="1"/>
  <c r="F174" i="1"/>
  <c r="I174" i="1"/>
  <c r="F208" i="1"/>
  <c r="I208" i="1"/>
  <c r="F63" i="1"/>
  <c r="I63" i="1"/>
  <c r="F60" i="1"/>
  <c r="I60" i="1"/>
  <c r="F96" i="1"/>
  <c r="I96" i="1"/>
  <c r="F132" i="1"/>
  <c r="I132" i="1"/>
  <c r="F168" i="1"/>
  <c r="I168" i="1"/>
  <c r="F54" i="1"/>
  <c r="I54" i="1"/>
  <c r="F90" i="1"/>
  <c r="I90" i="1"/>
  <c r="F126" i="1"/>
  <c r="I126" i="1"/>
  <c r="F162" i="1"/>
  <c r="I162" i="1"/>
  <c r="F40" i="1"/>
  <c r="I40" i="1"/>
  <c r="F76" i="1"/>
  <c r="I76" i="1"/>
  <c r="F112" i="1"/>
  <c r="I112" i="1"/>
  <c r="F148" i="1"/>
  <c r="I148" i="1"/>
  <c r="F52" i="1"/>
  <c r="I52" i="1"/>
  <c r="F88" i="1"/>
  <c r="I88" i="1"/>
  <c r="F124" i="1"/>
  <c r="I124" i="1"/>
  <c r="F160" i="1"/>
  <c r="I160" i="1"/>
  <c r="F58" i="1"/>
  <c r="I58" i="1"/>
  <c r="F94" i="1"/>
  <c r="I94" i="1"/>
  <c r="F130" i="1"/>
  <c r="I130" i="1"/>
  <c r="F166" i="1"/>
  <c r="I166" i="1"/>
  <c r="F46" i="1"/>
  <c r="I46" i="1"/>
  <c r="F82" i="1"/>
  <c r="I82" i="1"/>
  <c r="F118" i="1"/>
  <c r="I118" i="1"/>
  <c r="F154" i="1"/>
  <c r="I154" i="1"/>
  <c r="F73" i="1"/>
  <c r="I73" i="1"/>
  <c r="F109" i="1"/>
  <c r="I109" i="1"/>
  <c r="F145" i="1"/>
  <c r="I145" i="1"/>
  <c r="F181" i="1"/>
  <c r="I181" i="1"/>
  <c r="F190" i="1"/>
  <c r="I190" i="1"/>
  <c r="F45" i="1"/>
  <c r="I45" i="1"/>
  <c r="F213" i="1"/>
  <c r="I213" i="1"/>
  <c r="F99" i="1"/>
  <c r="I99" i="1"/>
  <c r="F135" i="1"/>
  <c r="I135" i="1"/>
  <c r="F171" i="1"/>
  <c r="I171" i="1"/>
  <c r="F207" i="1"/>
  <c r="I207" i="1"/>
  <c r="F202" i="1"/>
  <c r="I202" i="1"/>
  <c r="F184" i="1"/>
  <c r="I184" i="1"/>
  <c r="F39" i="1"/>
  <c r="I39" i="1"/>
  <c r="F204" i="1"/>
  <c r="I204" i="1"/>
  <c r="F59" i="1"/>
  <c r="I59" i="1"/>
  <c r="F192" i="1"/>
  <c r="I192" i="1"/>
  <c r="F217" i="1"/>
  <c r="I217" i="1"/>
  <c r="F72" i="1"/>
  <c r="I72" i="1"/>
  <c r="F196" i="1"/>
  <c r="I196" i="1"/>
  <c r="F51" i="1"/>
  <c r="I51" i="1"/>
  <c r="F198" i="1"/>
  <c r="I198" i="1"/>
  <c r="F210" i="1"/>
  <c r="I210" i="1"/>
  <c r="F65" i="1"/>
  <c r="I65" i="1"/>
  <c r="F101" i="1"/>
  <c r="I101" i="1"/>
  <c r="F137" i="1"/>
  <c r="I137" i="1"/>
  <c r="F173" i="1"/>
  <c r="I173" i="1"/>
  <c r="F209" i="1"/>
  <c r="I209" i="1"/>
  <c r="F87" i="1"/>
  <c r="I87" i="1"/>
  <c r="F123" i="1"/>
  <c r="I123" i="1"/>
  <c r="F159" i="1"/>
  <c r="I159" i="1"/>
  <c r="F47" i="1"/>
  <c r="I47" i="1"/>
  <c r="F75" i="1"/>
  <c r="I75" i="1"/>
  <c r="F111" i="1"/>
  <c r="I111" i="1"/>
  <c r="F147" i="1"/>
  <c r="I147" i="1"/>
  <c r="F38" i="1"/>
  <c r="I38" i="1"/>
  <c r="F98" i="1"/>
  <c r="I98" i="1"/>
  <c r="F134" i="1"/>
  <c r="I134" i="1"/>
  <c r="F170" i="1"/>
  <c r="I170" i="1"/>
  <c r="F206" i="1"/>
  <c r="I206" i="1"/>
  <c r="F81" i="1"/>
  <c r="I81" i="1"/>
  <c r="F117" i="1"/>
  <c r="I117" i="1"/>
  <c r="F153" i="1"/>
  <c r="I153" i="1"/>
  <c r="F41" i="1"/>
  <c r="I41" i="1"/>
  <c r="F50" i="1"/>
  <c r="I50" i="1"/>
  <c r="F108" i="1"/>
  <c r="I108" i="1"/>
  <c r="F144" i="1"/>
  <c r="I144" i="1"/>
  <c r="F180" i="1"/>
  <c r="I180" i="1"/>
  <c r="F68" i="1"/>
  <c r="I68" i="1"/>
  <c r="F95" i="1"/>
  <c r="I95" i="1"/>
  <c r="F131" i="1"/>
  <c r="I131" i="1"/>
  <c r="F167" i="1"/>
  <c r="I167" i="1"/>
  <c r="F203" i="1"/>
  <c r="I203" i="1"/>
  <c r="F129" i="1"/>
  <c r="I129" i="1"/>
  <c r="F165" i="1"/>
  <c r="I165" i="1"/>
  <c r="F53" i="1"/>
  <c r="I53" i="1"/>
  <c r="F183" i="1"/>
  <c r="I183" i="1"/>
  <c r="F195" i="1"/>
  <c r="I195" i="1"/>
  <c r="F83" i="1"/>
  <c r="I83" i="1"/>
  <c r="F119" i="1"/>
  <c r="I119" i="1"/>
  <c r="F155" i="1"/>
  <c r="I155" i="1"/>
  <c r="F191" i="1"/>
  <c r="I191" i="1"/>
  <c r="F201" i="1"/>
  <c r="I201" i="1"/>
  <c r="F89" i="1"/>
  <c r="I89" i="1"/>
  <c r="F125" i="1"/>
  <c r="I125" i="1"/>
  <c r="F161" i="1"/>
  <c r="I161" i="1"/>
  <c r="F197" i="1"/>
  <c r="I197" i="1"/>
  <c r="F56" i="1"/>
  <c r="I56" i="1"/>
  <c r="F86" i="1"/>
  <c r="I86" i="1"/>
  <c r="F122" i="1"/>
  <c r="I122" i="1"/>
  <c r="F158" i="1"/>
  <c r="I158" i="1"/>
  <c r="F194" i="1"/>
  <c r="I194" i="1"/>
  <c r="F74" i="1"/>
  <c r="I74" i="1"/>
  <c r="F110" i="1"/>
  <c r="I110" i="1"/>
  <c r="F146" i="1"/>
  <c r="I146" i="1"/>
  <c r="F182" i="1"/>
  <c r="I182" i="1"/>
  <c r="F189" i="1"/>
  <c r="I189" i="1"/>
  <c r="F77" i="1"/>
  <c r="I77" i="1"/>
  <c r="F113" i="1"/>
  <c r="I113" i="1"/>
  <c r="F149" i="1"/>
  <c r="I149" i="1"/>
  <c r="F185" i="1"/>
  <c r="I185" i="1"/>
  <c r="F44" i="1"/>
  <c r="I44" i="1"/>
  <c r="F216" i="1"/>
  <c r="I216" i="1"/>
  <c r="F104" i="1"/>
  <c r="I104" i="1"/>
  <c r="F140" i="1"/>
  <c r="I140" i="1"/>
  <c r="F176" i="1"/>
  <c r="I176" i="1"/>
  <c r="F212" i="1"/>
  <c r="I212" i="1"/>
  <c r="F71" i="1"/>
  <c r="I71" i="1"/>
  <c r="F80" i="1"/>
  <c r="I80" i="1"/>
  <c r="F116" i="1"/>
  <c r="I116" i="1"/>
  <c r="F152" i="1"/>
  <c r="I152" i="1"/>
  <c r="F188" i="1"/>
  <c r="I188" i="1"/>
  <c r="F92" i="1"/>
  <c r="I92" i="1"/>
  <c r="F128" i="1"/>
  <c r="I128" i="1"/>
  <c r="F164" i="1"/>
  <c r="I164" i="1"/>
  <c r="F200" i="1"/>
  <c r="I200" i="1"/>
  <c r="F107" i="1"/>
  <c r="I107" i="1"/>
  <c r="F143" i="1"/>
  <c r="I143" i="1"/>
  <c r="F179" i="1"/>
  <c r="I179" i="1"/>
  <c r="F215" i="1"/>
  <c r="I215" i="1"/>
</calcChain>
</file>

<file path=xl/sharedStrings.xml><?xml version="1.0" encoding="utf-8"?>
<sst xmlns="http://schemas.openxmlformats.org/spreadsheetml/2006/main" count="1094" uniqueCount="133">
  <si>
    <t>Site</t>
  </si>
  <si>
    <t>Subsite</t>
  </si>
  <si>
    <t>Cage Treatment</t>
  </si>
  <si>
    <t>Total new seedlings</t>
  </si>
  <si>
    <t>Total count</t>
  </si>
  <si>
    <t>no cage</t>
  </si>
  <si>
    <t>Date</t>
  </si>
  <si>
    <t># of LUNI since last visit</t>
  </si>
  <si>
    <t># of LUNI dead since last visit</t>
  </si>
  <si>
    <t># scarified</t>
  </si>
  <si>
    <t># flower clusters</t>
  </si>
  <si>
    <t># seed pods</t>
  </si>
  <si>
    <t>Gentle</t>
  </si>
  <si>
    <t>1/4"</t>
  </si>
  <si>
    <t>Swale</t>
  </si>
  <si>
    <t>Steep</t>
  </si>
  <si>
    <t>Road</t>
  </si>
  <si>
    <t># unscarified</t>
  </si>
  <si>
    <t>total # unscarified</t>
  </si>
  <si>
    <t>total # scarified</t>
  </si>
  <si>
    <t>Comments</t>
  </si>
  <si>
    <t>slight herbivory</t>
  </si>
  <si>
    <t>bird tracks</t>
  </si>
  <si>
    <t>dying</t>
  </si>
  <si>
    <t>potentially 1 new unable to tell</t>
  </si>
  <si>
    <t>herbivory + rodent tracks</t>
  </si>
  <si>
    <t>2 are dying</t>
  </si>
  <si>
    <t>%cover of other</t>
  </si>
  <si>
    <t>rodent can enter under edge</t>
  </si>
  <si>
    <t>fix bottom</t>
  </si>
  <si>
    <t>herbivory</t>
  </si>
  <si>
    <t>heribory + rodent tracks</t>
  </si>
  <si>
    <t>ants</t>
  </si>
  <si>
    <t>bugholes</t>
  </si>
  <si>
    <t>1 dying</t>
  </si>
  <si>
    <t>rodents possible</t>
  </si>
  <si>
    <t>% cover</t>
  </si>
  <si>
    <t>2"x4"</t>
  </si>
  <si>
    <t>water tracks downhill</t>
  </si>
  <si>
    <t>deer tracks</t>
  </si>
  <si>
    <t>ant hills and 1 dying</t>
  </si>
  <si>
    <t>bigger unscarified is unhealthy</t>
  </si>
  <si>
    <t>herbivory+tracks</t>
  </si>
  <si>
    <t>huge burrow 2-3" diameter - 1 dying</t>
  </si>
  <si>
    <t>all unscarified died</t>
  </si>
  <si>
    <t>herbivory on some leaves</t>
  </si>
  <si>
    <t>bush lupine</t>
  </si>
  <si>
    <t>burrow hole 1" diameter</t>
  </si>
  <si>
    <t>disturbance</t>
  </si>
  <si>
    <t>moved ccber camera</t>
  </si>
  <si>
    <t>herbivory and USFWS camera moved here</t>
  </si>
  <si>
    <t>herbivory on some leaves and ant holes and camera was moved from here</t>
  </si>
  <si>
    <t>lots of ants</t>
  </si>
  <si>
    <t>2 dying - ant hole next to plants</t>
  </si>
  <si>
    <t>flowering one looks like it is drying up</t>
  </si>
  <si>
    <t>USFWS camera</t>
  </si>
  <si>
    <t>ant hills</t>
  </si>
  <si>
    <t>big red ant hill</t>
  </si>
  <si>
    <t>1" diameter burrow hole</t>
  </si>
  <si>
    <t>USFWS camera and animal tracks</t>
  </si>
  <si>
    <t>3 large red ant hills</t>
  </si>
  <si>
    <t>ant hole near dead plant</t>
  </si>
  <si>
    <t>fire ant hill</t>
  </si>
  <si>
    <t>best plot - all still alive</t>
  </si>
  <si>
    <t>usfws camera (battery died)</t>
  </si>
  <si>
    <t>unscarified side flowering, CCBER CAMERA</t>
  </si>
  <si>
    <t>flowers dropped and seed pods already dried up and popped unsure if seed is viable, CCBER  camera (battery died)</t>
  </si>
  <si>
    <t>germination</t>
  </si>
  <si>
    <t>Gentle Slope</t>
  </si>
  <si>
    <t>Steep Slope</t>
  </si>
  <si>
    <t>Treatement</t>
  </si>
  <si>
    <t>Sites</t>
  </si>
  <si>
    <t>deaths</t>
  </si>
  <si>
    <t>Total Germination</t>
  </si>
  <si>
    <t>Total Deaths</t>
  </si>
  <si>
    <t>Avg Cover</t>
  </si>
  <si>
    <t>steep</t>
  </si>
  <si>
    <t>swale</t>
  </si>
  <si>
    <r>
      <t>_____</t>
    </r>
    <r>
      <rPr>
        <u/>
        <sz val="11"/>
        <color theme="1"/>
        <rFont val="Calibri"/>
        <family val="2"/>
        <scheme val="minor"/>
      </rPr>
      <t>04/13/15</t>
    </r>
    <r>
      <rPr>
        <sz val="11"/>
        <color theme="1"/>
        <rFont val="Calibri"/>
        <family val="2"/>
        <scheme val="minor"/>
      </rPr>
      <t>________</t>
    </r>
  </si>
  <si>
    <t>2x4"</t>
  </si>
  <si>
    <t>Date Time, GMT-08:00</t>
  </si>
  <si>
    <t>Scarified</t>
  </si>
  <si>
    <t>Unscarified</t>
  </si>
  <si>
    <t>Treatment</t>
  </si>
  <si>
    <t>Germinants</t>
  </si>
  <si>
    <t>Germination</t>
  </si>
  <si>
    <t>Death</t>
  </si>
  <si>
    <t>Small seed pods</t>
  </si>
  <si>
    <t>USFWS camera redeployed</t>
  </si>
  <si>
    <t>natural senescence after seeding</t>
  </si>
  <si>
    <t>flowered but did not seed</t>
  </si>
  <si>
    <t>Avg Temp/6hrs</t>
  </si>
  <si>
    <t>Precip (In)</t>
  </si>
  <si>
    <t>Guadalupe Tower from Sbraintotals</t>
  </si>
  <si>
    <t>Total</t>
  </si>
  <si>
    <t>Average RH</t>
  </si>
  <si>
    <t>Max</t>
  </si>
  <si>
    <t>Nipomo#2 Met Tower</t>
  </si>
  <si>
    <t>Min</t>
  </si>
  <si>
    <t>Insolation (W/m^2)</t>
  </si>
  <si>
    <t>From CA EPA</t>
  </si>
  <si>
    <t># of LUNI from last visit</t>
  </si>
  <si>
    <t>yes</t>
  </si>
  <si>
    <t>no</t>
  </si>
  <si>
    <t>TOTALS</t>
  </si>
  <si>
    <t>Total Dead</t>
  </si>
  <si>
    <t>Total Reproductive</t>
  </si>
  <si>
    <t>Avg % cover Other</t>
  </si>
  <si>
    <t>Scarified?</t>
  </si>
  <si>
    <t>Cage Treatement</t>
  </si>
  <si>
    <t>StDev Germ</t>
  </si>
  <si>
    <t>StDev Death</t>
  </si>
  <si>
    <t>n</t>
  </si>
  <si>
    <t>StdError Germ</t>
  </si>
  <si>
    <t>StdError Death</t>
  </si>
  <si>
    <t>scar no cage</t>
  </si>
  <si>
    <t>unscar no cage</t>
  </si>
  <si>
    <t>scar 1/4</t>
  </si>
  <si>
    <t>no scar 1/4</t>
  </si>
  <si>
    <t>scar 2x4</t>
  </si>
  <si>
    <t>no scar 2x4</t>
  </si>
  <si>
    <t>scar gentle</t>
  </si>
  <si>
    <t>unscar gentle</t>
  </si>
  <si>
    <t>scar swale</t>
  </si>
  <si>
    <t>unscar swale</t>
  </si>
  <si>
    <t>scar steep</t>
  </si>
  <si>
    <t>unscar steep</t>
  </si>
  <si>
    <t>scar road</t>
  </si>
  <si>
    <t>unscar road</t>
  </si>
  <si>
    <t>mean</t>
  </si>
  <si>
    <t>nocage</t>
  </si>
  <si>
    <t>all 1/4</t>
  </si>
  <si>
    <t>all 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</si>
</sst>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4.5"/>
      <color theme="1"/>
      <name val="Calibri"/>
      <family val="2"/>
      <scheme val="minor"/>
    </font>
    <font>
      <b/>
      <sz val="11"/>
      <color indexed="8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Fill="1"/>
    <xf numFmtId="0" fontId="0" fillId="0" borderId="5" xfId="0" applyFill="1" applyBorder="1"/>
    <xf numFmtId="0" fontId="0" fillId="0" borderId="0" xfId="0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3" fillId="0" borderId="3" xfId="0" applyFont="1" applyFill="1" applyBorder="1"/>
    <xf numFmtId="0" fontId="5" fillId="0" borderId="1" xfId="0" applyFont="1" applyFill="1" applyBorder="1" applyAlignment="1">
      <alignment horizontal="center" wrapText="1"/>
    </xf>
    <xf numFmtId="0" fontId="6" fillId="0" borderId="1" xfId="0" applyFont="1" applyFill="1" applyBorder="1"/>
    <xf numFmtId="0" fontId="0" fillId="0" borderId="0" xfId="0" applyFill="1" applyAlignment="1">
      <alignment horizontal="right"/>
    </xf>
    <xf numFmtId="0" fontId="0" fillId="0" borderId="3" xfId="0" applyFill="1" applyBorder="1"/>
    <xf numFmtId="0" fontId="0" fillId="0" borderId="2" xfId="0" applyFill="1" applyBorder="1"/>
    <xf numFmtId="0" fontId="3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0" fillId="0" borderId="4" xfId="0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4" fontId="0" fillId="0" borderId="0" xfId="0" applyNumberFormat="1"/>
    <xf numFmtId="16" fontId="0" fillId="0" borderId="0" xfId="0" applyNumberFormat="1"/>
    <xf numFmtId="22" fontId="0" fillId="0" borderId="0" xfId="0" applyNumberFormat="1"/>
    <xf numFmtId="49" fontId="0" fillId="0" borderId="0" xfId="0" applyNumberFormat="1" applyFill="1" applyProtection="1"/>
    <xf numFmtId="49" fontId="7" fillId="0" borderId="0" xfId="0" applyNumberFormat="1" applyFont="1" applyFill="1" applyProtection="1"/>
    <xf numFmtId="0" fontId="0" fillId="0" borderId="0" xfId="0" applyNumberFormat="1"/>
    <xf numFmtId="0" fontId="1" fillId="3" borderId="7" xfId="0" applyNumberFormat="1" applyFont="1" applyFill="1" applyBorder="1"/>
    <xf numFmtId="164" fontId="0" fillId="0" borderId="0" xfId="0" applyNumberFormat="1" applyFill="1" applyProtection="1"/>
    <xf numFmtId="14" fontId="0" fillId="0" borderId="0" xfId="0" applyNumberFormat="1" applyAlignment="1">
      <alignment horizontal="left"/>
    </xf>
    <xf numFmtId="14" fontId="1" fillId="0" borderId="6" xfId="0" applyNumberFormat="1" applyFont="1" applyBorder="1" applyAlignment="1">
      <alignment horizontal="left"/>
    </xf>
    <xf numFmtId="0" fontId="1" fillId="0" borderId="6" xfId="0" applyNumberFormat="1" applyFont="1" applyBorder="1"/>
    <xf numFmtId="165" fontId="1" fillId="0" borderId="6" xfId="0" applyNumberFormat="1" applyFont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 wrapText="1"/>
    </xf>
    <xf numFmtId="2" fontId="0" fillId="0" borderId="0" xfId="0" applyNumberFormat="1"/>
    <xf numFmtId="0" fontId="5" fillId="0" borderId="1" xfId="0" applyFont="1" applyFill="1" applyBorder="1" applyAlignment="1">
      <alignment horizontal="center" wrapText="1"/>
    </xf>
    <xf numFmtId="14" fontId="2" fillId="0" borderId="4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060694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Germination Across Sites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801837270341"/>
          <c:y val="0.148507217847769"/>
          <c:w val="0.87466426071741"/>
          <c:h val="0.711415500145815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Germination</c:v>
          </c:tx>
          <c:spPr>
            <a:solidFill>
              <a:srgbClr val="92D050"/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(Results!$O$17,Results!$O$20,Results!$O$23,Results!$O$26)</c:f>
                <c:numCache>
                  <c:formatCode>General</c:formatCode>
                  <c:ptCount val="4"/>
                  <c:pt idx="0">
                    <c:v>0.696692268479466</c:v>
                  </c:pt>
                  <c:pt idx="1">
                    <c:v>2.549509756796392</c:v>
                  </c:pt>
                  <c:pt idx="2">
                    <c:v>2.508156628522751</c:v>
                  </c:pt>
                  <c:pt idx="3">
                    <c:v>1.775836358238515</c:v>
                  </c:pt>
                </c:numCache>
              </c:numRef>
            </c:plus>
            <c:minus>
              <c:numRef>
                <c:f>(Results!$O$17,Results!$O$20,Results!$O$23,Results!$O$26)</c:f>
                <c:numCache>
                  <c:formatCode>General</c:formatCode>
                  <c:ptCount val="4"/>
                  <c:pt idx="0">
                    <c:v>0.696692268479466</c:v>
                  </c:pt>
                  <c:pt idx="1">
                    <c:v>2.549509756796392</c:v>
                  </c:pt>
                  <c:pt idx="2">
                    <c:v>2.508156628522751</c:v>
                  </c:pt>
                  <c:pt idx="3">
                    <c:v>1.775836358238515</c:v>
                  </c:pt>
                </c:numCache>
              </c:numRef>
            </c:minus>
          </c:errBars>
          <c:cat>
            <c:strRef>
              <c:f>'Record Keeping'!$W$5:$W$8</c:f>
              <c:strCache>
                <c:ptCount val="4"/>
                <c:pt idx="0">
                  <c:v>Gentle Slope</c:v>
                </c:pt>
                <c:pt idx="1">
                  <c:v>Swale</c:v>
                </c:pt>
                <c:pt idx="2">
                  <c:v>Steep Slope</c:v>
                </c:pt>
                <c:pt idx="3">
                  <c:v>Road</c:v>
                </c:pt>
              </c:strCache>
            </c:strRef>
          </c:cat>
          <c:val>
            <c:numRef>
              <c:f>'Record Keeping'!$X$5:$X$8</c:f>
              <c:numCache>
                <c:formatCode>General</c:formatCode>
                <c:ptCount val="4"/>
                <c:pt idx="0">
                  <c:v>8.0</c:v>
                </c:pt>
                <c:pt idx="1">
                  <c:v>39.0</c:v>
                </c:pt>
                <c:pt idx="2">
                  <c:v>53.0</c:v>
                </c:pt>
                <c:pt idx="3">
                  <c:v>15.0</c:v>
                </c:pt>
              </c:numCache>
            </c:numRef>
          </c:val>
        </c:ser>
        <c:ser>
          <c:idx val="1"/>
          <c:order val="1"/>
          <c:tx>
            <c:v>Total Death</c:v>
          </c:tx>
          <c:spPr>
            <a:solidFill>
              <a:srgbClr val="CC0000"/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(Results!$P$17,Results!$P$20,Results!$P$23,Results!$P$26)</c:f>
                <c:numCache>
                  <c:formatCode>General</c:formatCode>
                  <c:ptCount val="4"/>
                  <c:pt idx="0">
                    <c:v>0.696692268479466</c:v>
                  </c:pt>
                  <c:pt idx="1">
                    <c:v>2.497057091387191</c:v>
                  </c:pt>
                  <c:pt idx="2">
                    <c:v>2.455486054675506</c:v>
                  </c:pt>
                  <c:pt idx="3">
                    <c:v>1.775836358238515</c:v>
                  </c:pt>
                </c:numCache>
              </c:numRef>
            </c:plus>
            <c:minus>
              <c:numRef>
                <c:f>(Results!$P$17,Results!$P$20,Results!$P$23,Results!$P$26)</c:f>
                <c:numCache>
                  <c:formatCode>General</c:formatCode>
                  <c:ptCount val="4"/>
                  <c:pt idx="0">
                    <c:v>0.696692268479466</c:v>
                  </c:pt>
                  <c:pt idx="1">
                    <c:v>2.497057091387191</c:v>
                  </c:pt>
                  <c:pt idx="2">
                    <c:v>2.455486054675506</c:v>
                  </c:pt>
                  <c:pt idx="3">
                    <c:v>1.775836358238515</c:v>
                  </c:pt>
                </c:numCache>
              </c:numRef>
            </c:minus>
          </c:errBars>
          <c:cat>
            <c:strRef>
              <c:f>'Record Keeping'!$W$5:$W$8</c:f>
              <c:strCache>
                <c:ptCount val="4"/>
                <c:pt idx="0">
                  <c:v>Gentle Slope</c:v>
                </c:pt>
                <c:pt idx="1">
                  <c:v>Swale</c:v>
                </c:pt>
                <c:pt idx="2">
                  <c:v>Steep Slope</c:v>
                </c:pt>
                <c:pt idx="3">
                  <c:v>Road</c:v>
                </c:pt>
              </c:strCache>
            </c:strRef>
          </c:cat>
          <c:val>
            <c:numRef>
              <c:f>'Record Keeping'!$Y$5:$Y$8</c:f>
              <c:numCache>
                <c:formatCode>General</c:formatCode>
                <c:ptCount val="4"/>
                <c:pt idx="0">
                  <c:v>8.0</c:v>
                </c:pt>
                <c:pt idx="1">
                  <c:v>29.0</c:v>
                </c:pt>
                <c:pt idx="2">
                  <c:v>49.0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635208"/>
        <c:axId val="2089643384"/>
      </c:barChart>
      <c:catAx>
        <c:axId val="208963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Site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643384"/>
        <c:crosses val="autoZero"/>
        <c:auto val="1"/>
        <c:lblAlgn val="ctr"/>
        <c:lblOffset val="100"/>
        <c:noMultiLvlLbl val="0"/>
      </c:catAx>
      <c:valAx>
        <c:axId val="2089643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Germinants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2089635208"/>
        <c:crosses val="autoZero"/>
        <c:crossBetween val="between"/>
        <c:minorUnit val="5.0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Temp Dynamics at Steep</a:t>
            </a:r>
            <a:r>
              <a:rPr lang="en-US" baseline="0"/>
              <a:t> Slope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3091785348397"/>
          <c:y val="0.119089827477481"/>
          <c:w val="0.821035683232417"/>
          <c:h val="0.614596071982927"/>
        </c:manualLayout>
      </c:layout>
      <c:lineChart>
        <c:grouping val="standard"/>
        <c:varyColors val="0"/>
        <c:ser>
          <c:idx val="2"/>
          <c:order val="2"/>
          <c:tx>
            <c:v>Death Rate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Keeping'!$AC$28,'Record Keeping'!$AC$64,'Record Keeping'!$AC$100,'Record Keeping'!$AC$136,'Record Keeping'!$AC$172,'Record Keeping'!$AC$208)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21.0</c:v>
                </c:pt>
                <c:pt idx="5">
                  <c:v>14.0</c:v>
                </c:pt>
              </c:numCache>
            </c:numRef>
          </c:val>
          <c:smooth val="0"/>
        </c:ser>
        <c:ser>
          <c:idx val="1"/>
          <c:order val="0"/>
          <c:tx>
            <c:v>Germination Rate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('Record Keeping'!$A$37,'Record Keeping'!$A$46,'Record Keeping'!$A$75,'Record Keeping'!$A$122,'Record Keeping'!$A$150,'Record Keeping'!$A$206,'Record Keeping'!$A$234)</c:f>
              <c:numCache>
                <c:formatCode>m/d/yy</c:formatCode>
                <c:ptCount val="7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  <c:pt idx="6">
                  <c:v>42107.0</c:v>
                </c:pt>
              </c:numCache>
            </c:numRef>
          </c:cat>
          <c: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0008"/>
        <c:axId val="2091085336"/>
      </c:lineChart>
      <c:lineChart>
        <c:grouping val="standard"/>
        <c:varyColors val="0"/>
        <c:ser>
          <c:idx val="0"/>
          <c:order val="1"/>
          <c:tx>
            <c:v>Average Temp</c:v>
          </c:tx>
          <c:spPr>
            <a:ln>
              <a:solidFill>
                <a:srgbClr val="FFC000">
                  <a:alpha val="38000"/>
                </a:srgbClr>
              </a:solidFill>
            </a:ln>
          </c:spPr>
          <c:marker>
            <c:symbol val="none"/>
          </c:marker>
          <c:dLbls>
            <c:dLbl>
              <c:idx val="1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8"/>
              <c:layout>
                <c:manualLayout>
                  <c:x val="-0.0514756320842832"/>
                  <c:y val="-0.0065753436005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2"/>
              <c:layout>
                <c:manualLayout>
                  <c:x val="-0.0308853792505699"/>
                  <c:y val="-0.02958904620240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0"/>
              <c:layout>
                <c:manualLayout>
                  <c:x val="-0.0308853792505699"/>
                  <c:y val="-0.0230137026018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movingAvg"/>
            <c:period val="15"/>
            <c:dispRSqr val="0"/>
            <c:dispEq val="0"/>
          </c:trendline>
          <c:cat>
            <c:numRef>
              <c:f>'Avg Temp Data'!$F$3:$F$292</c:f>
              <c:numCache>
                <c:formatCode>m/d/yy\ h:mm</c:formatCode>
                <c:ptCount val="290"/>
                <c:pt idx="0">
                  <c:v>41990.5</c:v>
                </c:pt>
                <c:pt idx="1">
                  <c:v>41990.77083333334</c:v>
                </c:pt>
                <c:pt idx="2">
                  <c:v>41991.05208333334</c:v>
                </c:pt>
                <c:pt idx="3">
                  <c:v>41991.32291666666</c:v>
                </c:pt>
                <c:pt idx="4">
                  <c:v>41991.59375</c:v>
                </c:pt>
                <c:pt idx="5">
                  <c:v>41991.86458333334</c:v>
                </c:pt>
                <c:pt idx="6">
                  <c:v>41992.14583333334</c:v>
                </c:pt>
                <c:pt idx="7">
                  <c:v>41992.41666666666</c:v>
                </c:pt>
                <c:pt idx="8">
                  <c:v>41992.6875</c:v>
                </c:pt>
                <c:pt idx="9">
                  <c:v>41992.95833333333</c:v>
                </c:pt>
                <c:pt idx="10">
                  <c:v>41993.23958333334</c:v>
                </c:pt>
                <c:pt idx="11">
                  <c:v>41993.51041666666</c:v>
                </c:pt>
                <c:pt idx="12">
                  <c:v>41993.78125</c:v>
                </c:pt>
                <c:pt idx="13">
                  <c:v>41994.05208333334</c:v>
                </c:pt>
                <c:pt idx="14">
                  <c:v>41994.33333333334</c:v>
                </c:pt>
                <c:pt idx="15">
                  <c:v>41994.60416666666</c:v>
                </c:pt>
                <c:pt idx="16">
                  <c:v>41994.875</c:v>
                </c:pt>
                <c:pt idx="17">
                  <c:v>41995.14583333334</c:v>
                </c:pt>
                <c:pt idx="18">
                  <c:v>41995.42708333334</c:v>
                </c:pt>
                <c:pt idx="19">
                  <c:v>41995.69791666666</c:v>
                </c:pt>
                <c:pt idx="20">
                  <c:v>41995.96875</c:v>
                </c:pt>
                <c:pt idx="21">
                  <c:v>41996.23958333334</c:v>
                </c:pt>
                <c:pt idx="22">
                  <c:v>41996.52083333334</c:v>
                </c:pt>
                <c:pt idx="23">
                  <c:v>41996.79166666666</c:v>
                </c:pt>
                <c:pt idx="24">
                  <c:v>41997.0625</c:v>
                </c:pt>
                <c:pt idx="25">
                  <c:v>41997.33333333334</c:v>
                </c:pt>
                <c:pt idx="26">
                  <c:v>41997.61458333334</c:v>
                </c:pt>
                <c:pt idx="27">
                  <c:v>41997.88541666666</c:v>
                </c:pt>
                <c:pt idx="28">
                  <c:v>41998.15625</c:v>
                </c:pt>
                <c:pt idx="29">
                  <c:v>41998.42708333334</c:v>
                </c:pt>
                <c:pt idx="30">
                  <c:v>41998.70833333334</c:v>
                </c:pt>
                <c:pt idx="31">
                  <c:v>41998.97916666666</c:v>
                </c:pt>
                <c:pt idx="32">
                  <c:v>41999.25</c:v>
                </c:pt>
                <c:pt idx="33">
                  <c:v>41999.52083333334</c:v>
                </c:pt>
                <c:pt idx="34">
                  <c:v>41999.80208333334</c:v>
                </c:pt>
                <c:pt idx="35">
                  <c:v>42000.07291666666</c:v>
                </c:pt>
                <c:pt idx="36">
                  <c:v>42000.34375</c:v>
                </c:pt>
                <c:pt idx="37">
                  <c:v>42000.61458333334</c:v>
                </c:pt>
                <c:pt idx="38">
                  <c:v>42000.89583333334</c:v>
                </c:pt>
                <c:pt idx="39">
                  <c:v>42001.16666666666</c:v>
                </c:pt>
                <c:pt idx="40">
                  <c:v>42001.4375</c:v>
                </c:pt>
                <c:pt idx="41">
                  <c:v>42001.70833333334</c:v>
                </c:pt>
                <c:pt idx="42">
                  <c:v>42001.98958333334</c:v>
                </c:pt>
                <c:pt idx="43">
                  <c:v>42002.26041666666</c:v>
                </c:pt>
                <c:pt idx="44">
                  <c:v>42002.53125</c:v>
                </c:pt>
                <c:pt idx="45">
                  <c:v>42002.80208333334</c:v>
                </c:pt>
                <c:pt idx="46">
                  <c:v>42003.08333333334</c:v>
                </c:pt>
                <c:pt idx="47">
                  <c:v>42003.35416666666</c:v>
                </c:pt>
                <c:pt idx="48">
                  <c:v>42003.625</c:v>
                </c:pt>
                <c:pt idx="49">
                  <c:v>42003.89583333334</c:v>
                </c:pt>
                <c:pt idx="50">
                  <c:v>42004.17708333334</c:v>
                </c:pt>
                <c:pt idx="51">
                  <c:v>42004.44791666666</c:v>
                </c:pt>
                <c:pt idx="52">
                  <c:v>42004.71875</c:v>
                </c:pt>
                <c:pt idx="53">
                  <c:v>42004.98958333334</c:v>
                </c:pt>
                <c:pt idx="54">
                  <c:v>42005.27083333334</c:v>
                </c:pt>
                <c:pt idx="55">
                  <c:v>42005.54166666666</c:v>
                </c:pt>
                <c:pt idx="56">
                  <c:v>42005.8125</c:v>
                </c:pt>
                <c:pt idx="57">
                  <c:v>42006.08333333334</c:v>
                </c:pt>
                <c:pt idx="58">
                  <c:v>42006.36458333334</c:v>
                </c:pt>
                <c:pt idx="59">
                  <c:v>42006.63541666666</c:v>
                </c:pt>
                <c:pt idx="60">
                  <c:v>42006.90625</c:v>
                </c:pt>
                <c:pt idx="61">
                  <c:v>42007.17708333334</c:v>
                </c:pt>
                <c:pt idx="62">
                  <c:v>42007.45833333333</c:v>
                </c:pt>
                <c:pt idx="63">
                  <c:v>42007.72916666666</c:v>
                </c:pt>
                <c:pt idx="64">
                  <c:v>42008.0</c:v>
                </c:pt>
                <c:pt idx="65">
                  <c:v>42008.27083333334</c:v>
                </c:pt>
                <c:pt idx="66">
                  <c:v>42008.55208333334</c:v>
                </c:pt>
                <c:pt idx="67">
                  <c:v>42008.82291666666</c:v>
                </c:pt>
                <c:pt idx="68">
                  <c:v>42009.09375</c:v>
                </c:pt>
                <c:pt idx="69">
                  <c:v>42009.36458333334</c:v>
                </c:pt>
                <c:pt idx="70">
                  <c:v>42009.64583333334</c:v>
                </c:pt>
                <c:pt idx="71">
                  <c:v>42009.91666666666</c:v>
                </c:pt>
                <c:pt idx="72">
                  <c:v>42010.1875</c:v>
                </c:pt>
                <c:pt idx="73">
                  <c:v>42010.45833333333</c:v>
                </c:pt>
                <c:pt idx="74">
                  <c:v>42010.73958333334</c:v>
                </c:pt>
                <c:pt idx="75">
                  <c:v>42011.01041666666</c:v>
                </c:pt>
                <c:pt idx="76">
                  <c:v>42011.28125</c:v>
                </c:pt>
                <c:pt idx="77">
                  <c:v>42011.55208333334</c:v>
                </c:pt>
                <c:pt idx="78">
                  <c:v>42011.83333333334</c:v>
                </c:pt>
                <c:pt idx="79">
                  <c:v>42012.10416666666</c:v>
                </c:pt>
                <c:pt idx="80">
                  <c:v>42012.375</c:v>
                </c:pt>
                <c:pt idx="81">
                  <c:v>42012.64583333334</c:v>
                </c:pt>
                <c:pt idx="82">
                  <c:v>42012.92708333334</c:v>
                </c:pt>
                <c:pt idx="83">
                  <c:v>42013.19791666666</c:v>
                </c:pt>
                <c:pt idx="84">
                  <c:v>42013.46875</c:v>
                </c:pt>
                <c:pt idx="85">
                  <c:v>42013.73958333334</c:v>
                </c:pt>
                <c:pt idx="86">
                  <c:v>42014.02083333334</c:v>
                </c:pt>
                <c:pt idx="87">
                  <c:v>42014.29166666666</c:v>
                </c:pt>
                <c:pt idx="88">
                  <c:v>42014.5625</c:v>
                </c:pt>
                <c:pt idx="89">
                  <c:v>42014.83333333334</c:v>
                </c:pt>
                <c:pt idx="90">
                  <c:v>42015.11458333334</c:v>
                </c:pt>
                <c:pt idx="91">
                  <c:v>42015.38541666666</c:v>
                </c:pt>
                <c:pt idx="92">
                  <c:v>42015.65625</c:v>
                </c:pt>
                <c:pt idx="93">
                  <c:v>42015.92708333334</c:v>
                </c:pt>
                <c:pt idx="94">
                  <c:v>42016.20833333334</c:v>
                </c:pt>
                <c:pt idx="95">
                  <c:v>42016.47916666666</c:v>
                </c:pt>
                <c:pt idx="96">
                  <c:v>42016.75</c:v>
                </c:pt>
                <c:pt idx="97">
                  <c:v>42017.02083333334</c:v>
                </c:pt>
                <c:pt idx="98">
                  <c:v>42017.30208333334</c:v>
                </c:pt>
                <c:pt idx="99">
                  <c:v>42017.57291666666</c:v>
                </c:pt>
                <c:pt idx="100">
                  <c:v>42017.84375</c:v>
                </c:pt>
                <c:pt idx="101">
                  <c:v>42018.11458333334</c:v>
                </c:pt>
                <c:pt idx="102">
                  <c:v>42018.39583333334</c:v>
                </c:pt>
                <c:pt idx="103">
                  <c:v>42018.66666666666</c:v>
                </c:pt>
                <c:pt idx="104">
                  <c:v>42018.9375</c:v>
                </c:pt>
                <c:pt idx="105">
                  <c:v>42019.20833333334</c:v>
                </c:pt>
                <c:pt idx="106">
                  <c:v>42019.48958333334</c:v>
                </c:pt>
                <c:pt idx="107">
                  <c:v>42019.76041666666</c:v>
                </c:pt>
                <c:pt idx="108">
                  <c:v>42020.03125</c:v>
                </c:pt>
                <c:pt idx="109">
                  <c:v>42020.30208333334</c:v>
                </c:pt>
                <c:pt idx="110">
                  <c:v>42020.58333333334</c:v>
                </c:pt>
                <c:pt idx="111">
                  <c:v>42020.85416666666</c:v>
                </c:pt>
                <c:pt idx="112">
                  <c:v>42021.125</c:v>
                </c:pt>
                <c:pt idx="113">
                  <c:v>42021.39583333334</c:v>
                </c:pt>
                <c:pt idx="114">
                  <c:v>42021.67708333334</c:v>
                </c:pt>
                <c:pt idx="115">
                  <c:v>42021.94791666666</c:v>
                </c:pt>
                <c:pt idx="116">
                  <c:v>42022.21875</c:v>
                </c:pt>
                <c:pt idx="117">
                  <c:v>42022.48958333334</c:v>
                </c:pt>
                <c:pt idx="118">
                  <c:v>42022.77083333334</c:v>
                </c:pt>
                <c:pt idx="119">
                  <c:v>42023.04166666666</c:v>
                </c:pt>
                <c:pt idx="120">
                  <c:v>42023.3125</c:v>
                </c:pt>
                <c:pt idx="121">
                  <c:v>42023.58333333334</c:v>
                </c:pt>
                <c:pt idx="122">
                  <c:v>42023.86458333334</c:v>
                </c:pt>
                <c:pt idx="123">
                  <c:v>42024.13541666666</c:v>
                </c:pt>
                <c:pt idx="124">
                  <c:v>42024.40625</c:v>
                </c:pt>
                <c:pt idx="125">
                  <c:v>42024.67708333334</c:v>
                </c:pt>
                <c:pt idx="126">
                  <c:v>42024.95833333333</c:v>
                </c:pt>
                <c:pt idx="127">
                  <c:v>42025.22916666666</c:v>
                </c:pt>
                <c:pt idx="128">
                  <c:v>42025.5</c:v>
                </c:pt>
                <c:pt idx="129">
                  <c:v>42025.77083333334</c:v>
                </c:pt>
                <c:pt idx="130">
                  <c:v>42026.05208333334</c:v>
                </c:pt>
                <c:pt idx="131">
                  <c:v>42026.32291666666</c:v>
                </c:pt>
                <c:pt idx="132">
                  <c:v>42026.59375</c:v>
                </c:pt>
                <c:pt idx="133">
                  <c:v>42026.86458333334</c:v>
                </c:pt>
                <c:pt idx="134">
                  <c:v>42027.14583333334</c:v>
                </c:pt>
                <c:pt idx="135">
                  <c:v>42027.41666666666</c:v>
                </c:pt>
                <c:pt idx="136">
                  <c:v>42027.6875</c:v>
                </c:pt>
                <c:pt idx="137">
                  <c:v>42027.95833333333</c:v>
                </c:pt>
                <c:pt idx="138">
                  <c:v>42028.23958333334</c:v>
                </c:pt>
                <c:pt idx="139">
                  <c:v>42028.51041666666</c:v>
                </c:pt>
                <c:pt idx="140">
                  <c:v>42028.78125</c:v>
                </c:pt>
                <c:pt idx="141">
                  <c:v>42029.05208333334</c:v>
                </c:pt>
                <c:pt idx="142">
                  <c:v>42029.33333333334</c:v>
                </c:pt>
                <c:pt idx="143">
                  <c:v>42029.60416666666</c:v>
                </c:pt>
                <c:pt idx="144">
                  <c:v>42029.875</c:v>
                </c:pt>
                <c:pt idx="145">
                  <c:v>42030.14583333334</c:v>
                </c:pt>
                <c:pt idx="146">
                  <c:v>42030.42708333334</c:v>
                </c:pt>
                <c:pt idx="147">
                  <c:v>42030.69791666666</c:v>
                </c:pt>
                <c:pt idx="148">
                  <c:v>42030.96875</c:v>
                </c:pt>
                <c:pt idx="149">
                  <c:v>42031.23958333334</c:v>
                </c:pt>
                <c:pt idx="150">
                  <c:v>42031.52083333334</c:v>
                </c:pt>
                <c:pt idx="151">
                  <c:v>42031.79166666666</c:v>
                </c:pt>
                <c:pt idx="152">
                  <c:v>42032.0625</c:v>
                </c:pt>
                <c:pt idx="153">
                  <c:v>42032.33333333334</c:v>
                </c:pt>
                <c:pt idx="154">
                  <c:v>42032.61458333334</c:v>
                </c:pt>
                <c:pt idx="155">
                  <c:v>42032.88541666666</c:v>
                </c:pt>
                <c:pt idx="156">
                  <c:v>42033.15625</c:v>
                </c:pt>
                <c:pt idx="157">
                  <c:v>42033.42708333334</c:v>
                </c:pt>
                <c:pt idx="158">
                  <c:v>42033.70833333334</c:v>
                </c:pt>
                <c:pt idx="159">
                  <c:v>42033.97916666666</c:v>
                </c:pt>
                <c:pt idx="160">
                  <c:v>42034.25</c:v>
                </c:pt>
                <c:pt idx="161">
                  <c:v>42034.52083333334</c:v>
                </c:pt>
                <c:pt idx="162">
                  <c:v>42034.80208333334</c:v>
                </c:pt>
                <c:pt idx="163">
                  <c:v>42035.07291666666</c:v>
                </c:pt>
                <c:pt idx="164">
                  <c:v>42035.34375</c:v>
                </c:pt>
                <c:pt idx="165">
                  <c:v>42035.61458333334</c:v>
                </c:pt>
                <c:pt idx="166">
                  <c:v>42035.89583333334</c:v>
                </c:pt>
                <c:pt idx="167">
                  <c:v>42036.16666666666</c:v>
                </c:pt>
                <c:pt idx="168">
                  <c:v>42036.4375</c:v>
                </c:pt>
                <c:pt idx="169">
                  <c:v>42036.70833333334</c:v>
                </c:pt>
                <c:pt idx="170">
                  <c:v>42036.98958333334</c:v>
                </c:pt>
                <c:pt idx="171">
                  <c:v>42037.26041666666</c:v>
                </c:pt>
                <c:pt idx="172">
                  <c:v>42037.53125</c:v>
                </c:pt>
                <c:pt idx="173">
                  <c:v>42037.80208333334</c:v>
                </c:pt>
                <c:pt idx="174">
                  <c:v>42038.08333333334</c:v>
                </c:pt>
                <c:pt idx="175">
                  <c:v>42038.35416666666</c:v>
                </c:pt>
                <c:pt idx="176">
                  <c:v>42038.625</c:v>
                </c:pt>
                <c:pt idx="177">
                  <c:v>42038.89583333334</c:v>
                </c:pt>
                <c:pt idx="178">
                  <c:v>42039.17708333334</c:v>
                </c:pt>
                <c:pt idx="179">
                  <c:v>42039.44791666666</c:v>
                </c:pt>
                <c:pt idx="180">
                  <c:v>42039.71875</c:v>
                </c:pt>
                <c:pt idx="181">
                  <c:v>42039.98958333334</c:v>
                </c:pt>
                <c:pt idx="182">
                  <c:v>42040.27083333334</c:v>
                </c:pt>
                <c:pt idx="183">
                  <c:v>42040.54166666666</c:v>
                </c:pt>
                <c:pt idx="184">
                  <c:v>42040.8125</c:v>
                </c:pt>
                <c:pt idx="185">
                  <c:v>42041.08333333334</c:v>
                </c:pt>
                <c:pt idx="186">
                  <c:v>42041.36458333334</c:v>
                </c:pt>
                <c:pt idx="187">
                  <c:v>42041.63541666666</c:v>
                </c:pt>
                <c:pt idx="188">
                  <c:v>42041.90625</c:v>
                </c:pt>
                <c:pt idx="189">
                  <c:v>42042.17708333334</c:v>
                </c:pt>
                <c:pt idx="190">
                  <c:v>42042.45833333333</c:v>
                </c:pt>
                <c:pt idx="191">
                  <c:v>42042.72916666666</c:v>
                </c:pt>
                <c:pt idx="192">
                  <c:v>42043.0</c:v>
                </c:pt>
                <c:pt idx="193">
                  <c:v>42043.27083333334</c:v>
                </c:pt>
                <c:pt idx="194">
                  <c:v>42043.55208333334</c:v>
                </c:pt>
                <c:pt idx="195">
                  <c:v>42043.82291666666</c:v>
                </c:pt>
                <c:pt idx="196">
                  <c:v>42044.09375</c:v>
                </c:pt>
                <c:pt idx="197">
                  <c:v>42044.36458333334</c:v>
                </c:pt>
                <c:pt idx="198">
                  <c:v>42044.64583333334</c:v>
                </c:pt>
                <c:pt idx="199">
                  <c:v>42044.91666666666</c:v>
                </c:pt>
                <c:pt idx="200">
                  <c:v>42045.1875</c:v>
                </c:pt>
                <c:pt idx="201">
                  <c:v>42045.45833333333</c:v>
                </c:pt>
                <c:pt idx="202">
                  <c:v>42045.73958333334</c:v>
                </c:pt>
                <c:pt idx="203">
                  <c:v>42046.01041666666</c:v>
                </c:pt>
                <c:pt idx="204">
                  <c:v>42046.28125</c:v>
                </c:pt>
                <c:pt idx="205">
                  <c:v>42046.55208333334</c:v>
                </c:pt>
                <c:pt idx="206">
                  <c:v>42046.83333333334</c:v>
                </c:pt>
                <c:pt idx="207">
                  <c:v>42047.10416666666</c:v>
                </c:pt>
                <c:pt idx="208">
                  <c:v>42047.375</c:v>
                </c:pt>
                <c:pt idx="209">
                  <c:v>42047.64583333334</c:v>
                </c:pt>
                <c:pt idx="210">
                  <c:v>42047.92708333334</c:v>
                </c:pt>
                <c:pt idx="211">
                  <c:v>42048.19791666666</c:v>
                </c:pt>
                <c:pt idx="212">
                  <c:v>42048.46875</c:v>
                </c:pt>
                <c:pt idx="213">
                  <c:v>42048.73958333334</c:v>
                </c:pt>
                <c:pt idx="214">
                  <c:v>42049.02083333334</c:v>
                </c:pt>
                <c:pt idx="215">
                  <c:v>42049.29166666666</c:v>
                </c:pt>
                <c:pt idx="216">
                  <c:v>42049.5625</c:v>
                </c:pt>
                <c:pt idx="217">
                  <c:v>42049.83333333334</c:v>
                </c:pt>
                <c:pt idx="218">
                  <c:v>42050.11458333334</c:v>
                </c:pt>
                <c:pt idx="219">
                  <c:v>42050.38541666666</c:v>
                </c:pt>
                <c:pt idx="220">
                  <c:v>42050.65625</c:v>
                </c:pt>
                <c:pt idx="221">
                  <c:v>42050.92708333334</c:v>
                </c:pt>
                <c:pt idx="222">
                  <c:v>42051.20833333334</c:v>
                </c:pt>
                <c:pt idx="223">
                  <c:v>42051.47916666666</c:v>
                </c:pt>
                <c:pt idx="224">
                  <c:v>42051.75</c:v>
                </c:pt>
                <c:pt idx="225">
                  <c:v>42052.02083333334</c:v>
                </c:pt>
                <c:pt idx="226">
                  <c:v>42052.30208333334</c:v>
                </c:pt>
                <c:pt idx="227">
                  <c:v>42052.57291666666</c:v>
                </c:pt>
                <c:pt idx="228">
                  <c:v>42052.84375</c:v>
                </c:pt>
                <c:pt idx="229">
                  <c:v>42053.11458333334</c:v>
                </c:pt>
                <c:pt idx="230">
                  <c:v>42053.39583333334</c:v>
                </c:pt>
                <c:pt idx="231">
                  <c:v>42053.66666666666</c:v>
                </c:pt>
                <c:pt idx="232">
                  <c:v>42053.9375</c:v>
                </c:pt>
                <c:pt idx="233">
                  <c:v>42054.20833333334</c:v>
                </c:pt>
                <c:pt idx="234">
                  <c:v>42054.48958333334</c:v>
                </c:pt>
                <c:pt idx="235">
                  <c:v>42054.76041666666</c:v>
                </c:pt>
                <c:pt idx="236">
                  <c:v>42055.03125</c:v>
                </c:pt>
                <c:pt idx="237">
                  <c:v>42055.30208333334</c:v>
                </c:pt>
                <c:pt idx="238">
                  <c:v>42055.58333333334</c:v>
                </c:pt>
                <c:pt idx="239">
                  <c:v>42055.85416666666</c:v>
                </c:pt>
                <c:pt idx="240">
                  <c:v>42056.125</c:v>
                </c:pt>
                <c:pt idx="241">
                  <c:v>42056.39583333334</c:v>
                </c:pt>
                <c:pt idx="242">
                  <c:v>42056.67708333334</c:v>
                </c:pt>
                <c:pt idx="243">
                  <c:v>42056.94791666666</c:v>
                </c:pt>
                <c:pt idx="244">
                  <c:v>42057.21875</c:v>
                </c:pt>
                <c:pt idx="245">
                  <c:v>42057.48958333334</c:v>
                </c:pt>
                <c:pt idx="246">
                  <c:v>42057.77083333334</c:v>
                </c:pt>
                <c:pt idx="247">
                  <c:v>42058.04166666666</c:v>
                </c:pt>
                <c:pt idx="248">
                  <c:v>42058.3125</c:v>
                </c:pt>
                <c:pt idx="249">
                  <c:v>42058.58333333334</c:v>
                </c:pt>
                <c:pt idx="250">
                  <c:v>42058.86458333334</c:v>
                </c:pt>
                <c:pt idx="251">
                  <c:v>42059.13541666666</c:v>
                </c:pt>
                <c:pt idx="252">
                  <c:v>42059.40625</c:v>
                </c:pt>
                <c:pt idx="253">
                  <c:v>42059.67708333334</c:v>
                </c:pt>
                <c:pt idx="254">
                  <c:v>42059.95833333333</c:v>
                </c:pt>
                <c:pt idx="255">
                  <c:v>42060.22916666666</c:v>
                </c:pt>
                <c:pt idx="256">
                  <c:v>42060.5</c:v>
                </c:pt>
                <c:pt idx="257">
                  <c:v>42060.77083333334</c:v>
                </c:pt>
                <c:pt idx="258">
                  <c:v>42061.05208333334</c:v>
                </c:pt>
                <c:pt idx="259">
                  <c:v>42061.32291666666</c:v>
                </c:pt>
                <c:pt idx="260">
                  <c:v>42061.59375</c:v>
                </c:pt>
                <c:pt idx="261">
                  <c:v>42061.86458333334</c:v>
                </c:pt>
                <c:pt idx="262">
                  <c:v>42062.14583333334</c:v>
                </c:pt>
                <c:pt idx="263">
                  <c:v>42062.41666666666</c:v>
                </c:pt>
                <c:pt idx="264">
                  <c:v>42062.6875</c:v>
                </c:pt>
                <c:pt idx="265">
                  <c:v>42062.95833333333</c:v>
                </c:pt>
                <c:pt idx="266">
                  <c:v>42063.23958333334</c:v>
                </c:pt>
                <c:pt idx="267">
                  <c:v>42063.51041666666</c:v>
                </c:pt>
                <c:pt idx="268">
                  <c:v>42063.78125</c:v>
                </c:pt>
                <c:pt idx="269">
                  <c:v>42064.05208333334</c:v>
                </c:pt>
                <c:pt idx="270">
                  <c:v>42064.33333333334</c:v>
                </c:pt>
                <c:pt idx="271">
                  <c:v>42064.60416666666</c:v>
                </c:pt>
                <c:pt idx="272">
                  <c:v>42064.875</c:v>
                </c:pt>
                <c:pt idx="273">
                  <c:v>42065.14583333334</c:v>
                </c:pt>
                <c:pt idx="274">
                  <c:v>42065.42708333334</c:v>
                </c:pt>
                <c:pt idx="275">
                  <c:v>42065.69791666666</c:v>
                </c:pt>
                <c:pt idx="276">
                  <c:v>42065.96875</c:v>
                </c:pt>
                <c:pt idx="277">
                  <c:v>42066.23958333334</c:v>
                </c:pt>
                <c:pt idx="278">
                  <c:v>42066.52083333334</c:v>
                </c:pt>
                <c:pt idx="279">
                  <c:v>42066.79166666666</c:v>
                </c:pt>
                <c:pt idx="280">
                  <c:v>42067.0625</c:v>
                </c:pt>
                <c:pt idx="281">
                  <c:v>42067.33333333334</c:v>
                </c:pt>
                <c:pt idx="282">
                  <c:v>42067.61458333334</c:v>
                </c:pt>
                <c:pt idx="283">
                  <c:v>42067.88541666666</c:v>
                </c:pt>
                <c:pt idx="284">
                  <c:v>42068.15625</c:v>
                </c:pt>
                <c:pt idx="285">
                  <c:v>42068.42708333334</c:v>
                </c:pt>
                <c:pt idx="286">
                  <c:v>42068.70833333334</c:v>
                </c:pt>
                <c:pt idx="287">
                  <c:v>42068.97916666666</c:v>
                </c:pt>
                <c:pt idx="288">
                  <c:v>42069.25</c:v>
                </c:pt>
                <c:pt idx="289">
                  <c:v>42069.52083333334</c:v>
                </c:pt>
              </c:numCache>
            </c:numRef>
          </c:cat>
          <c:val>
            <c:numRef>
              <c:f>'Avg Temp Data'!$K$3:$K$292</c:f>
              <c:numCache>
                <c:formatCode>General</c:formatCode>
                <c:ptCount val="290"/>
                <c:pt idx="0">
                  <c:v>62.58203703703703</c:v>
                </c:pt>
                <c:pt idx="1">
                  <c:v>49.10214814814813</c:v>
                </c:pt>
                <c:pt idx="2">
                  <c:v>49.98937037037037</c:v>
                </c:pt>
                <c:pt idx="3">
                  <c:v>63.20840740740741</c:v>
                </c:pt>
                <c:pt idx="4">
                  <c:v>57.88503703703704</c:v>
                </c:pt>
                <c:pt idx="5">
                  <c:v>48.5694074074074</c:v>
                </c:pt>
                <c:pt idx="6">
                  <c:v>46.76614814814814</c:v>
                </c:pt>
                <c:pt idx="7">
                  <c:v>65.17522222222222</c:v>
                </c:pt>
                <c:pt idx="8">
                  <c:v>56.35488888888889</c:v>
                </c:pt>
                <c:pt idx="9">
                  <c:v>52.09574074074073</c:v>
                </c:pt>
                <c:pt idx="10">
                  <c:v>59.50003703703703</c:v>
                </c:pt>
                <c:pt idx="11">
                  <c:v>67.47033333333333</c:v>
                </c:pt>
                <c:pt idx="12">
                  <c:v>53.69696296296296</c:v>
                </c:pt>
                <c:pt idx="13">
                  <c:v>48.1297037037037</c:v>
                </c:pt>
                <c:pt idx="14">
                  <c:v>70.52737037037036</c:v>
                </c:pt>
                <c:pt idx="15">
                  <c:v>64.22577777777776</c:v>
                </c:pt>
                <c:pt idx="16">
                  <c:v>53.70548148148148</c:v>
                </c:pt>
                <c:pt idx="17">
                  <c:v>53.1662962962963</c:v>
                </c:pt>
                <c:pt idx="18">
                  <c:v>84.87396296296295</c:v>
                </c:pt>
                <c:pt idx="19">
                  <c:v>59.47988888888889</c:v>
                </c:pt>
                <c:pt idx="20">
                  <c:v>51.52625925925926</c:v>
                </c:pt>
                <c:pt idx="21">
                  <c:v>64.8785925925926</c:v>
                </c:pt>
                <c:pt idx="22">
                  <c:v>83.25366666666666</c:v>
                </c:pt>
                <c:pt idx="23">
                  <c:v>53.89281481481481</c:v>
                </c:pt>
                <c:pt idx="24">
                  <c:v>45.70944444444444</c:v>
                </c:pt>
                <c:pt idx="25">
                  <c:v>66.61055555555556</c:v>
                </c:pt>
                <c:pt idx="26">
                  <c:v>60.13977777777777</c:v>
                </c:pt>
                <c:pt idx="27">
                  <c:v>48.40933333333334</c:v>
                </c:pt>
                <c:pt idx="28">
                  <c:v>48.26914814814815</c:v>
                </c:pt>
                <c:pt idx="29">
                  <c:v>77.33485185185185</c:v>
                </c:pt>
                <c:pt idx="30">
                  <c:v>47.28692592592593</c:v>
                </c:pt>
                <c:pt idx="31">
                  <c:v>35.62355555555555</c:v>
                </c:pt>
                <c:pt idx="32">
                  <c:v>53.04114814814814</c:v>
                </c:pt>
                <c:pt idx="33">
                  <c:v>70.30474074074074</c:v>
                </c:pt>
                <c:pt idx="34">
                  <c:v>41.08196296296297</c:v>
                </c:pt>
                <c:pt idx="35">
                  <c:v>33.91714814814815</c:v>
                </c:pt>
                <c:pt idx="36">
                  <c:v>70.629</c:v>
                </c:pt>
                <c:pt idx="37">
                  <c:v>56.54314814814814</c:v>
                </c:pt>
                <c:pt idx="38">
                  <c:v>37.98781481481482</c:v>
                </c:pt>
                <c:pt idx="39">
                  <c:v>41.34148148148148</c:v>
                </c:pt>
                <c:pt idx="40">
                  <c:v>74.93644444444444</c:v>
                </c:pt>
                <c:pt idx="41">
                  <c:v>47.64233333333334</c:v>
                </c:pt>
                <c:pt idx="42">
                  <c:v>35.56411111111112</c:v>
                </c:pt>
                <c:pt idx="43">
                  <c:v>54.89085185185186</c:v>
                </c:pt>
                <c:pt idx="44">
                  <c:v>65.72525925925926</c:v>
                </c:pt>
                <c:pt idx="45">
                  <c:v>41.59311111111111</c:v>
                </c:pt>
                <c:pt idx="46">
                  <c:v>41.67633333333334</c:v>
                </c:pt>
                <c:pt idx="47">
                  <c:v>68.50529629629631</c:v>
                </c:pt>
                <c:pt idx="48">
                  <c:v>52.49874074074074</c:v>
                </c:pt>
                <c:pt idx="49">
                  <c:v>35.11692592592591</c:v>
                </c:pt>
                <c:pt idx="50">
                  <c:v>37.1401111111111</c:v>
                </c:pt>
                <c:pt idx="51">
                  <c:v>74.2105925925926</c:v>
                </c:pt>
                <c:pt idx="52">
                  <c:v>41.03692592592592</c:v>
                </c:pt>
                <c:pt idx="53">
                  <c:v>32.12574074074074</c:v>
                </c:pt>
                <c:pt idx="54">
                  <c:v>53.55166666666666</c:v>
                </c:pt>
                <c:pt idx="55">
                  <c:v>66.39140740740741</c:v>
                </c:pt>
                <c:pt idx="56">
                  <c:v>37.68966666666666</c:v>
                </c:pt>
                <c:pt idx="57">
                  <c:v>31.57881481481482</c:v>
                </c:pt>
                <c:pt idx="58">
                  <c:v>71.23059259259259</c:v>
                </c:pt>
                <c:pt idx="59">
                  <c:v>53.09496296296297</c:v>
                </c:pt>
                <c:pt idx="60">
                  <c:v>34.7794074074074</c:v>
                </c:pt>
                <c:pt idx="61">
                  <c:v>39.82148148148148</c:v>
                </c:pt>
                <c:pt idx="62">
                  <c:v>76.54666666666666</c:v>
                </c:pt>
                <c:pt idx="63">
                  <c:v>42.39081481481482</c:v>
                </c:pt>
                <c:pt idx="64">
                  <c:v>34.3345925925926</c:v>
                </c:pt>
                <c:pt idx="65">
                  <c:v>57.1221851851852</c:v>
                </c:pt>
                <c:pt idx="66">
                  <c:v>67.28433333333334</c:v>
                </c:pt>
                <c:pt idx="67">
                  <c:v>41.39922222222223</c:v>
                </c:pt>
                <c:pt idx="68">
                  <c:v>37.58948148148148</c:v>
                </c:pt>
                <c:pt idx="69">
                  <c:v>80.34866666666665</c:v>
                </c:pt>
                <c:pt idx="70">
                  <c:v>58.97444444444444</c:v>
                </c:pt>
                <c:pt idx="71">
                  <c:v>42.00251851851852</c:v>
                </c:pt>
                <c:pt idx="72">
                  <c:v>50.21322222222222</c:v>
                </c:pt>
                <c:pt idx="73">
                  <c:v>87.76525925925926</c:v>
                </c:pt>
                <c:pt idx="74">
                  <c:v>49.95651851851852</c:v>
                </c:pt>
                <c:pt idx="75">
                  <c:v>41.98933333333334</c:v>
                </c:pt>
                <c:pt idx="76">
                  <c:v>67.50233333333334</c:v>
                </c:pt>
                <c:pt idx="77">
                  <c:v>76.04144444444442</c:v>
                </c:pt>
                <c:pt idx="78">
                  <c:v>50.2128888888889</c:v>
                </c:pt>
                <c:pt idx="79">
                  <c:v>47.0781851851852</c:v>
                </c:pt>
                <c:pt idx="80">
                  <c:v>80.4559259259259</c:v>
                </c:pt>
                <c:pt idx="81">
                  <c:v>59.91681481481481</c:v>
                </c:pt>
                <c:pt idx="82">
                  <c:v>50.51837037037037</c:v>
                </c:pt>
                <c:pt idx="83">
                  <c:v>53.30803703703705</c:v>
                </c:pt>
                <c:pt idx="84">
                  <c:v>75.09433333333332</c:v>
                </c:pt>
                <c:pt idx="85">
                  <c:v>55.27633333333333</c:v>
                </c:pt>
                <c:pt idx="86">
                  <c:v>52.602</c:v>
                </c:pt>
                <c:pt idx="87">
                  <c:v>67.81174074074074</c:v>
                </c:pt>
                <c:pt idx="88">
                  <c:v>65.199</c:v>
                </c:pt>
                <c:pt idx="89">
                  <c:v>56.288</c:v>
                </c:pt>
                <c:pt idx="90">
                  <c:v>53.78448148148147</c:v>
                </c:pt>
                <c:pt idx="91">
                  <c:v>80.53644444444444</c:v>
                </c:pt>
                <c:pt idx="92">
                  <c:v>59.5245925925926</c:v>
                </c:pt>
                <c:pt idx="93">
                  <c:v>48.1095925925926</c:v>
                </c:pt>
                <c:pt idx="94">
                  <c:v>52.81540740740741</c:v>
                </c:pt>
                <c:pt idx="95">
                  <c:v>81.97251851851853</c:v>
                </c:pt>
                <c:pt idx="96">
                  <c:v>51.51507407407407</c:v>
                </c:pt>
                <c:pt idx="97">
                  <c:v>43.04151851851852</c:v>
                </c:pt>
                <c:pt idx="98">
                  <c:v>70.5149259259259</c:v>
                </c:pt>
                <c:pt idx="99">
                  <c:v>71.36614814814814</c:v>
                </c:pt>
                <c:pt idx="100">
                  <c:v>44.45255555555556</c:v>
                </c:pt>
                <c:pt idx="101">
                  <c:v>40.62014814814815</c:v>
                </c:pt>
                <c:pt idx="102">
                  <c:v>85.53214814814815</c:v>
                </c:pt>
                <c:pt idx="103">
                  <c:v>56.39092592592592</c:v>
                </c:pt>
                <c:pt idx="104">
                  <c:v>41.05325925925926</c:v>
                </c:pt>
                <c:pt idx="105">
                  <c:v>52.56707407407408</c:v>
                </c:pt>
                <c:pt idx="106">
                  <c:v>83.837</c:v>
                </c:pt>
                <c:pt idx="107">
                  <c:v>45.8978888888889</c:v>
                </c:pt>
                <c:pt idx="108">
                  <c:v>42.58751851851852</c:v>
                </c:pt>
                <c:pt idx="109">
                  <c:v>69.38948148148148</c:v>
                </c:pt>
                <c:pt idx="110">
                  <c:v>70.17151851851851</c:v>
                </c:pt>
                <c:pt idx="111">
                  <c:v>46.46733333333333</c:v>
                </c:pt>
                <c:pt idx="112">
                  <c:v>48.86588888888889</c:v>
                </c:pt>
                <c:pt idx="113">
                  <c:v>90.80337037037037</c:v>
                </c:pt>
                <c:pt idx="114">
                  <c:v>60.44137037037036</c:v>
                </c:pt>
                <c:pt idx="115">
                  <c:v>49.57229629629629</c:v>
                </c:pt>
                <c:pt idx="116">
                  <c:v>56.92225925925926</c:v>
                </c:pt>
                <c:pt idx="117">
                  <c:v>79.09377777777779</c:v>
                </c:pt>
                <c:pt idx="118">
                  <c:v>52.20392592592592</c:v>
                </c:pt>
                <c:pt idx="119">
                  <c:v>44.27737037037037</c:v>
                </c:pt>
                <c:pt idx="120">
                  <c:v>74.65711111111112</c:v>
                </c:pt>
                <c:pt idx="121">
                  <c:v>70.32055555555556</c:v>
                </c:pt>
                <c:pt idx="122">
                  <c:v>51.40103703703704</c:v>
                </c:pt>
                <c:pt idx="123">
                  <c:v>50.9935925925926</c:v>
                </c:pt>
                <c:pt idx="124">
                  <c:v>78.52888888888889</c:v>
                </c:pt>
                <c:pt idx="125">
                  <c:v>54.88192592592592</c:v>
                </c:pt>
                <c:pt idx="126">
                  <c:v>42.398</c:v>
                </c:pt>
                <c:pt idx="127">
                  <c:v>56.23174074074074</c:v>
                </c:pt>
                <c:pt idx="128">
                  <c:v>82.5404074074074</c:v>
                </c:pt>
                <c:pt idx="129">
                  <c:v>47.12374074074073</c:v>
                </c:pt>
                <c:pt idx="130">
                  <c:v>38.50455555555556</c:v>
                </c:pt>
                <c:pt idx="131">
                  <c:v>72.19022222222221</c:v>
                </c:pt>
                <c:pt idx="132">
                  <c:v>63.89485185185185</c:v>
                </c:pt>
                <c:pt idx="133">
                  <c:v>40.08118518518518</c:v>
                </c:pt>
                <c:pt idx="134">
                  <c:v>39.36437037037037</c:v>
                </c:pt>
                <c:pt idx="135">
                  <c:v>88.81440740740741</c:v>
                </c:pt>
                <c:pt idx="136">
                  <c:v>56.66674074074074</c:v>
                </c:pt>
                <c:pt idx="137">
                  <c:v>40.98333333333333</c:v>
                </c:pt>
                <c:pt idx="138">
                  <c:v>58.39222222222222</c:v>
                </c:pt>
                <c:pt idx="139">
                  <c:v>87.30148148148147</c:v>
                </c:pt>
                <c:pt idx="140">
                  <c:v>47.6795925925926</c:v>
                </c:pt>
                <c:pt idx="141">
                  <c:v>38.75777777777778</c:v>
                </c:pt>
                <c:pt idx="142">
                  <c:v>80.47751851851852</c:v>
                </c:pt>
                <c:pt idx="143">
                  <c:v>71.94970370370371</c:v>
                </c:pt>
                <c:pt idx="144">
                  <c:v>49.66622222222222</c:v>
                </c:pt>
                <c:pt idx="145">
                  <c:v>50.31285185185185</c:v>
                </c:pt>
                <c:pt idx="146">
                  <c:v>75.35577777777779</c:v>
                </c:pt>
                <c:pt idx="147">
                  <c:v>61.04144444444444</c:v>
                </c:pt>
                <c:pt idx="148">
                  <c:v>55.58525925925926</c:v>
                </c:pt>
                <c:pt idx="149">
                  <c:v>66.52644444444445</c:v>
                </c:pt>
                <c:pt idx="150">
                  <c:v>81.29077777777779</c:v>
                </c:pt>
                <c:pt idx="151">
                  <c:v>50.52181481481481</c:v>
                </c:pt>
                <c:pt idx="152">
                  <c:v>44.29718518518518</c:v>
                </c:pt>
                <c:pt idx="153">
                  <c:v>67.51759259259261</c:v>
                </c:pt>
                <c:pt idx="154">
                  <c:v>63.9325925925926</c:v>
                </c:pt>
                <c:pt idx="155">
                  <c:v>50.85744444444445</c:v>
                </c:pt>
                <c:pt idx="156">
                  <c:v>52.3965925925926</c:v>
                </c:pt>
                <c:pt idx="157">
                  <c:v>89.51874074074074</c:v>
                </c:pt>
                <c:pt idx="158">
                  <c:v>57.46437037037037</c:v>
                </c:pt>
                <c:pt idx="159">
                  <c:v>43.73722222222221</c:v>
                </c:pt>
                <c:pt idx="160">
                  <c:v>61.97996296296296</c:v>
                </c:pt>
                <c:pt idx="161">
                  <c:v>76.26855555555555</c:v>
                </c:pt>
                <c:pt idx="162">
                  <c:v>49.62577777777777</c:v>
                </c:pt>
                <c:pt idx="163">
                  <c:v>47.23107407407407</c:v>
                </c:pt>
                <c:pt idx="164">
                  <c:v>81.9784074074074</c:v>
                </c:pt>
                <c:pt idx="165">
                  <c:v>72.42318518518518</c:v>
                </c:pt>
                <c:pt idx="166">
                  <c:v>46.36222222222221</c:v>
                </c:pt>
                <c:pt idx="167">
                  <c:v>46.18948148148149</c:v>
                </c:pt>
                <c:pt idx="168">
                  <c:v>86.41888888888889</c:v>
                </c:pt>
                <c:pt idx="169">
                  <c:v>54.7407037037037</c:v>
                </c:pt>
                <c:pt idx="170">
                  <c:v>42.84303703703703</c:v>
                </c:pt>
                <c:pt idx="171">
                  <c:v>65.81629629629628</c:v>
                </c:pt>
                <c:pt idx="172">
                  <c:v>80.48418518518518</c:v>
                </c:pt>
                <c:pt idx="173">
                  <c:v>48.47366666666667</c:v>
                </c:pt>
                <c:pt idx="174">
                  <c:v>40.70559259259259</c:v>
                </c:pt>
                <c:pt idx="175">
                  <c:v>79.88803703703705</c:v>
                </c:pt>
                <c:pt idx="176">
                  <c:v>65.70625925925925</c:v>
                </c:pt>
                <c:pt idx="177">
                  <c:v>48.79925925925926</c:v>
                </c:pt>
                <c:pt idx="178">
                  <c:v>54.52592592592592</c:v>
                </c:pt>
                <c:pt idx="179">
                  <c:v>83.98911111111111</c:v>
                </c:pt>
                <c:pt idx="180">
                  <c:v>60.70781481481481</c:v>
                </c:pt>
                <c:pt idx="181">
                  <c:v>55.49003703703703</c:v>
                </c:pt>
                <c:pt idx="182">
                  <c:v>63.0868888888889</c:v>
                </c:pt>
                <c:pt idx="183">
                  <c:v>74.10803703703704</c:v>
                </c:pt>
                <c:pt idx="184">
                  <c:v>57.51077777777778</c:v>
                </c:pt>
                <c:pt idx="185">
                  <c:v>49.10603703703703</c:v>
                </c:pt>
                <c:pt idx="186">
                  <c:v>82.31792592592593</c:v>
                </c:pt>
                <c:pt idx="187">
                  <c:v>68.09374074074074</c:v>
                </c:pt>
                <c:pt idx="188">
                  <c:v>61.88340740740741</c:v>
                </c:pt>
                <c:pt idx="189">
                  <c:v>61.0688148148148</c:v>
                </c:pt>
                <c:pt idx="190">
                  <c:v>64.17481481481481</c:v>
                </c:pt>
                <c:pt idx="191">
                  <c:v>59.261</c:v>
                </c:pt>
                <c:pt idx="192">
                  <c:v>52.48225925925926</c:v>
                </c:pt>
                <c:pt idx="193">
                  <c:v>64.13185185185183</c:v>
                </c:pt>
                <c:pt idx="194">
                  <c:v>64.75022222222223</c:v>
                </c:pt>
                <c:pt idx="195">
                  <c:v>59.46314814814815</c:v>
                </c:pt>
                <c:pt idx="196">
                  <c:v>53.71718518518518</c:v>
                </c:pt>
                <c:pt idx="197">
                  <c:v>76.13955555555556</c:v>
                </c:pt>
                <c:pt idx="198">
                  <c:v>59.92192592592592</c:v>
                </c:pt>
                <c:pt idx="199">
                  <c:v>48.8202962962963</c:v>
                </c:pt>
                <c:pt idx="200">
                  <c:v>56.46529629629631</c:v>
                </c:pt>
                <c:pt idx="201">
                  <c:v>88.61074074074072</c:v>
                </c:pt>
                <c:pt idx="202">
                  <c:v>57.37203703703702</c:v>
                </c:pt>
                <c:pt idx="203">
                  <c:v>48.9115925925926</c:v>
                </c:pt>
                <c:pt idx="204">
                  <c:v>73.37314814814816</c:v>
                </c:pt>
                <c:pt idx="205">
                  <c:v>81.95811111111111</c:v>
                </c:pt>
                <c:pt idx="206">
                  <c:v>51.84551851851851</c:v>
                </c:pt>
                <c:pt idx="207">
                  <c:v>46.21581481481481</c:v>
                </c:pt>
                <c:pt idx="208">
                  <c:v>93.81174074074074</c:v>
                </c:pt>
                <c:pt idx="209">
                  <c:v>69.914</c:v>
                </c:pt>
                <c:pt idx="210">
                  <c:v>49.02274074074073</c:v>
                </c:pt>
                <c:pt idx="211">
                  <c:v>59.21674074074074</c:v>
                </c:pt>
                <c:pt idx="212">
                  <c:v>98.85103703703703</c:v>
                </c:pt>
                <c:pt idx="213">
                  <c:v>57.91377777777777</c:v>
                </c:pt>
                <c:pt idx="214">
                  <c:v>47.7979259259259</c:v>
                </c:pt>
                <c:pt idx="215">
                  <c:v>78.33133333333333</c:v>
                </c:pt>
                <c:pt idx="216">
                  <c:v>83.4496296296296</c:v>
                </c:pt>
                <c:pt idx="217">
                  <c:v>50.16962962962963</c:v>
                </c:pt>
                <c:pt idx="218">
                  <c:v>45.83066666666667</c:v>
                </c:pt>
                <c:pt idx="219">
                  <c:v>87.33337037037036</c:v>
                </c:pt>
                <c:pt idx="220">
                  <c:v>63.45999999999999</c:v>
                </c:pt>
                <c:pt idx="221">
                  <c:v>57.84033333333333</c:v>
                </c:pt>
                <c:pt idx="222">
                  <c:v>58.93048148148148</c:v>
                </c:pt>
                <c:pt idx="223">
                  <c:v>73.45459259259259</c:v>
                </c:pt>
                <c:pt idx="224">
                  <c:v>59.10625925925925</c:v>
                </c:pt>
                <c:pt idx="225">
                  <c:v>56.25192592592592</c:v>
                </c:pt>
                <c:pt idx="226">
                  <c:v>61.56755555555555</c:v>
                </c:pt>
                <c:pt idx="227">
                  <c:v>62.57514814814815</c:v>
                </c:pt>
                <c:pt idx="228">
                  <c:v>56.73625925925925</c:v>
                </c:pt>
                <c:pt idx="229">
                  <c:v>56.77777777777777</c:v>
                </c:pt>
                <c:pt idx="230">
                  <c:v>90.37966666666667</c:v>
                </c:pt>
                <c:pt idx="231">
                  <c:v>61.47266666666667</c:v>
                </c:pt>
                <c:pt idx="232">
                  <c:v>57.50018518518519</c:v>
                </c:pt>
                <c:pt idx="233">
                  <c:v>62.85133333333334</c:v>
                </c:pt>
                <c:pt idx="234">
                  <c:v>89.27281481481482</c:v>
                </c:pt>
                <c:pt idx="235">
                  <c:v>59.82055555555555</c:v>
                </c:pt>
                <c:pt idx="236">
                  <c:v>58.21044444444444</c:v>
                </c:pt>
                <c:pt idx="237">
                  <c:v>74.58940740740741</c:v>
                </c:pt>
                <c:pt idx="238">
                  <c:v>72.92951851851852</c:v>
                </c:pt>
                <c:pt idx="239">
                  <c:v>62.37225925925926</c:v>
                </c:pt>
                <c:pt idx="240">
                  <c:v>58.08585185185186</c:v>
                </c:pt>
                <c:pt idx="241">
                  <c:v>72.44025925925926</c:v>
                </c:pt>
                <c:pt idx="242">
                  <c:v>64.89222222222223</c:v>
                </c:pt>
                <c:pt idx="243">
                  <c:v>59.14303703703704</c:v>
                </c:pt>
                <c:pt idx="244">
                  <c:v>59.7637037037037</c:v>
                </c:pt>
                <c:pt idx="245">
                  <c:v>67.34307407407407</c:v>
                </c:pt>
                <c:pt idx="246">
                  <c:v>53.3502962962963</c:v>
                </c:pt>
                <c:pt idx="247">
                  <c:v>43.74662962962963</c:v>
                </c:pt>
                <c:pt idx="248">
                  <c:v>68.09140740740741</c:v>
                </c:pt>
                <c:pt idx="249">
                  <c:v>66.70685185185185</c:v>
                </c:pt>
                <c:pt idx="250">
                  <c:v>46.25255555555555</c:v>
                </c:pt>
                <c:pt idx="251">
                  <c:v>45.52344444444444</c:v>
                </c:pt>
                <c:pt idx="252">
                  <c:v>77.82414814814815</c:v>
                </c:pt>
                <c:pt idx="253">
                  <c:v>59.637</c:v>
                </c:pt>
                <c:pt idx="254">
                  <c:v>44.6575925925926</c:v>
                </c:pt>
                <c:pt idx="255">
                  <c:v>58.24848148148148</c:v>
                </c:pt>
                <c:pt idx="256">
                  <c:v>72.41196296296295</c:v>
                </c:pt>
                <c:pt idx="257">
                  <c:v>51.94755555555556</c:v>
                </c:pt>
                <c:pt idx="258">
                  <c:v>42.65251851851852</c:v>
                </c:pt>
                <c:pt idx="259">
                  <c:v>75.90188888888889</c:v>
                </c:pt>
                <c:pt idx="260">
                  <c:v>65.63866666666667</c:v>
                </c:pt>
                <c:pt idx="261">
                  <c:v>48.59896296296296</c:v>
                </c:pt>
                <c:pt idx="262">
                  <c:v>50.78185185185185</c:v>
                </c:pt>
                <c:pt idx="263">
                  <c:v>77.25225925925924</c:v>
                </c:pt>
                <c:pt idx="264">
                  <c:v>58.1281111111111</c:v>
                </c:pt>
                <c:pt idx="265">
                  <c:v>48.90974074074074</c:v>
                </c:pt>
                <c:pt idx="266">
                  <c:v>63.10007407407407</c:v>
                </c:pt>
                <c:pt idx="267">
                  <c:v>76.77925925925926</c:v>
                </c:pt>
                <c:pt idx="268">
                  <c:v>50.50355555555555</c:v>
                </c:pt>
                <c:pt idx="269">
                  <c:v>46.39188888888888</c:v>
                </c:pt>
                <c:pt idx="270">
                  <c:v>68.93603703703705</c:v>
                </c:pt>
                <c:pt idx="271">
                  <c:v>59.02948148148148</c:v>
                </c:pt>
                <c:pt idx="272">
                  <c:v>44.53925925925926</c:v>
                </c:pt>
                <c:pt idx="273">
                  <c:v>48.28866666666666</c:v>
                </c:pt>
                <c:pt idx="274">
                  <c:v>69.09592592592592</c:v>
                </c:pt>
                <c:pt idx="275">
                  <c:v>50.99574074074073</c:v>
                </c:pt>
                <c:pt idx="276">
                  <c:v>39.65211111111111</c:v>
                </c:pt>
                <c:pt idx="277">
                  <c:v>59.34629629629629</c:v>
                </c:pt>
                <c:pt idx="278">
                  <c:v>71.31548148148148</c:v>
                </c:pt>
                <c:pt idx="279">
                  <c:v>50.22692592592593</c:v>
                </c:pt>
                <c:pt idx="280">
                  <c:v>41.44722222222222</c:v>
                </c:pt>
                <c:pt idx="281">
                  <c:v>81.81003703703705</c:v>
                </c:pt>
                <c:pt idx="282">
                  <c:v>68.70740740740741</c:v>
                </c:pt>
                <c:pt idx="283">
                  <c:v>44.9597037037037</c:v>
                </c:pt>
                <c:pt idx="284">
                  <c:v>52.2225925925926</c:v>
                </c:pt>
                <c:pt idx="285">
                  <c:v>90.62751851851851</c:v>
                </c:pt>
                <c:pt idx="286">
                  <c:v>58.12140740740741</c:v>
                </c:pt>
                <c:pt idx="287">
                  <c:v>47.82866666666666</c:v>
                </c:pt>
                <c:pt idx="288">
                  <c:v>80.84577777777777</c:v>
                </c:pt>
                <c:pt idx="289">
                  <c:v>110.86775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6280"/>
        <c:axId val="2091090792"/>
      </c:lineChart>
      <c:dateAx>
        <c:axId val="2091080008"/>
        <c:scaling>
          <c:orientation val="minMax"/>
          <c:max val="42093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1085336"/>
        <c:crosses val="autoZero"/>
        <c:auto val="1"/>
        <c:lblOffset val="100"/>
        <c:baseTimeUnit val="days"/>
        <c:majorUnit val="7.0"/>
        <c:majorTimeUnit val="days"/>
      </c:dateAx>
      <c:valAx>
        <c:axId val="2091085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080008"/>
        <c:crosses val="autoZero"/>
        <c:crossBetween val="between"/>
      </c:valAx>
      <c:valAx>
        <c:axId val="2091090792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layout>
            <c:manualLayout>
              <c:xMode val="edge"/>
              <c:yMode val="edge"/>
              <c:x val="0.961732285532656"/>
              <c:y val="0.302261814649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1096280"/>
        <c:crosses val="max"/>
        <c:crossBetween val="between"/>
        <c:majorUnit val="10.0"/>
      </c:valAx>
      <c:dateAx>
        <c:axId val="2091096280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one"/>
        <c:crossAx val="2091090792"/>
        <c:crosses val="autoZero"/>
        <c:auto val="1"/>
        <c:lblOffset val="100"/>
        <c:baseTimeUnit val="days"/>
      </c:date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495123757958"/>
          <c:y val="0.883781578475949"/>
          <c:w val="0.205048762420422"/>
          <c:h val="0.1106472416174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Temp Dynamics at Road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3091785348397"/>
          <c:y val="0.119089827477481"/>
          <c:w val="0.821035683232417"/>
          <c:h val="0.614596071982927"/>
        </c:manualLayout>
      </c:layout>
      <c:lineChart>
        <c:grouping val="standard"/>
        <c:varyColors val="0"/>
        <c:ser>
          <c:idx val="2"/>
          <c:order val="2"/>
          <c:tx>
            <c:v>Death Rate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Keeping'!$AC$37,'Record Keeping'!$AC$73,'Record Keeping'!$AC$109,'Record Keeping'!$AC$145,'Record Keeping'!$AC$181,'Record Keeping'!$AC$217)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6.0</c:v>
                </c:pt>
                <c:pt idx="5">
                  <c:v>5.0</c:v>
                </c:pt>
              </c:numCache>
            </c:numRef>
          </c:val>
          <c:smooth val="0"/>
        </c:ser>
        <c:ser>
          <c:idx val="1"/>
          <c:order val="0"/>
          <c:tx>
            <c:v>Germination Rate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('Record Keeping'!$A$37,'Record Keeping'!$A$46,'Record Keeping'!$A$75,'Record Keeping'!$A$122,'Record Keeping'!$A$150,'Record Keeping'!$A$206,'Record Keeping'!$A$234)</c:f>
              <c:numCache>
                <c:formatCode>m/d/yy</c:formatCode>
                <c:ptCount val="7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  <c:pt idx="6">
                  <c:v>42107.0</c:v>
                </c:pt>
              </c:numCache>
            </c:numRef>
          </c:cat>
          <c: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3752"/>
        <c:axId val="2089171656"/>
      </c:lineChart>
      <c:lineChart>
        <c:grouping val="standard"/>
        <c:varyColors val="0"/>
        <c:ser>
          <c:idx val="0"/>
          <c:order val="1"/>
          <c:tx>
            <c:v>Average Temp</c:v>
          </c:tx>
          <c:spPr>
            <a:ln>
              <a:solidFill>
                <a:srgbClr val="FFC000">
                  <a:alpha val="38000"/>
                </a:srgbClr>
              </a:solidFill>
            </a:ln>
          </c:spPr>
          <c:marker>
            <c:symbol val="none"/>
          </c:marker>
          <c:dLbls>
            <c:dLbl>
              <c:idx val="212"/>
              <c:layout>
                <c:manualLayout>
                  <c:x val="-0.0102951264168566"/>
                  <c:y val="-0.009863015400800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movingAvg"/>
            <c:period val="15"/>
            <c:dispRSqr val="0"/>
            <c:dispEq val="0"/>
          </c:trendline>
          <c:cat>
            <c:numRef>
              <c:f>'Avg Temp Data'!$F$3:$F$292</c:f>
              <c:numCache>
                <c:formatCode>m/d/yy\ h:mm</c:formatCode>
                <c:ptCount val="290"/>
                <c:pt idx="0">
                  <c:v>41990.5</c:v>
                </c:pt>
                <c:pt idx="1">
                  <c:v>41990.77083333334</c:v>
                </c:pt>
                <c:pt idx="2">
                  <c:v>41991.05208333334</c:v>
                </c:pt>
                <c:pt idx="3">
                  <c:v>41991.32291666666</c:v>
                </c:pt>
                <c:pt idx="4">
                  <c:v>41991.59375</c:v>
                </c:pt>
                <c:pt idx="5">
                  <c:v>41991.86458333334</c:v>
                </c:pt>
                <c:pt idx="6">
                  <c:v>41992.14583333334</c:v>
                </c:pt>
                <c:pt idx="7">
                  <c:v>41992.41666666666</c:v>
                </c:pt>
                <c:pt idx="8">
                  <c:v>41992.6875</c:v>
                </c:pt>
                <c:pt idx="9">
                  <c:v>41992.95833333333</c:v>
                </c:pt>
                <c:pt idx="10">
                  <c:v>41993.23958333334</c:v>
                </c:pt>
                <c:pt idx="11">
                  <c:v>41993.51041666666</c:v>
                </c:pt>
                <c:pt idx="12">
                  <c:v>41993.78125</c:v>
                </c:pt>
                <c:pt idx="13">
                  <c:v>41994.05208333334</c:v>
                </c:pt>
                <c:pt idx="14">
                  <c:v>41994.33333333334</c:v>
                </c:pt>
                <c:pt idx="15">
                  <c:v>41994.60416666666</c:v>
                </c:pt>
                <c:pt idx="16">
                  <c:v>41994.875</c:v>
                </c:pt>
                <c:pt idx="17">
                  <c:v>41995.14583333334</c:v>
                </c:pt>
                <c:pt idx="18">
                  <c:v>41995.42708333334</c:v>
                </c:pt>
                <c:pt idx="19">
                  <c:v>41995.69791666666</c:v>
                </c:pt>
                <c:pt idx="20">
                  <c:v>41995.96875</c:v>
                </c:pt>
                <c:pt idx="21">
                  <c:v>41996.23958333334</c:v>
                </c:pt>
                <c:pt idx="22">
                  <c:v>41996.52083333334</c:v>
                </c:pt>
                <c:pt idx="23">
                  <c:v>41996.79166666666</c:v>
                </c:pt>
                <c:pt idx="24">
                  <c:v>41997.0625</c:v>
                </c:pt>
                <c:pt idx="25">
                  <c:v>41997.33333333334</c:v>
                </c:pt>
                <c:pt idx="26">
                  <c:v>41997.61458333334</c:v>
                </c:pt>
                <c:pt idx="27">
                  <c:v>41997.88541666666</c:v>
                </c:pt>
                <c:pt idx="28">
                  <c:v>41998.15625</c:v>
                </c:pt>
                <c:pt idx="29">
                  <c:v>41998.42708333334</c:v>
                </c:pt>
                <c:pt idx="30">
                  <c:v>41998.70833333334</c:v>
                </c:pt>
                <c:pt idx="31">
                  <c:v>41998.97916666666</c:v>
                </c:pt>
                <c:pt idx="32">
                  <c:v>41999.25</c:v>
                </c:pt>
                <c:pt idx="33">
                  <c:v>41999.52083333334</c:v>
                </c:pt>
                <c:pt idx="34">
                  <c:v>41999.80208333334</c:v>
                </c:pt>
                <c:pt idx="35">
                  <c:v>42000.07291666666</c:v>
                </c:pt>
                <c:pt idx="36">
                  <c:v>42000.34375</c:v>
                </c:pt>
                <c:pt idx="37">
                  <c:v>42000.61458333334</c:v>
                </c:pt>
                <c:pt idx="38">
                  <c:v>42000.89583333334</c:v>
                </c:pt>
                <c:pt idx="39">
                  <c:v>42001.16666666666</c:v>
                </c:pt>
                <c:pt idx="40">
                  <c:v>42001.4375</c:v>
                </c:pt>
                <c:pt idx="41">
                  <c:v>42001.70833333334</c:v>
                </c:pt>
                <c:pt idx="42">
                  <c:v>42001.98958333334</c:v>
                </c:pt>
                <c:pt idx="43">
                  <c:v>42002.26041666666</c:v>
                </c:pt>
                <c:pt idx="44">
                  <c:v>42002.53125</c:v>
                </c:pt>
                <c:pt idx="45">
                  <c:v>42002.80208333334</c:v>
                </c:pt>
                <c:pt idx="46">
                  <c:v>42003.08333333334</c:v>
                </c:pt>
                <c:pt idx="47">
                  <c:v>42003.35416666666</c:v>
                </c:pt>
                <c:pt idx="48">
                  <c:v>42003.625</c:v>
                </c:pt>
                <c:pt idx="49">
                  <c:v>42003.89583333334</c:v>
                </c:pt>
                <c:pt idx="50">
                  <c:v>42004.17708333334</c:v>
                </c:pt>
                <c:pt idx="51">
                  <c:v>42004.44791666666</c:v>
                </c:pt>
                <c:pt idx="52">
                  <c:v>42004.71875</c:v>
                </c:pt>
                <c:pt idx="53">
                  <c:v>42004.98958333334</c:v>
                </c:pt>
                <c:pt idx="54">
                  <c:v>42005.27083333334</c:v>
                </c:pt>
                <c:pt idx="55">
                  <c:v>42005.54166666666</c:v>
                </c:pt>
                <c:pt idx="56">
                  <c:v>42005.8125</c:v>
                </c:pt>
                <c:pt idx="57">
                  <c:v>42006.08333333334</c:v>
                </c:pt>
                <c:pt idx="58">
                  <c:v>42006.36458333334</c:v>
                </c:pt>
                <c:pt idx="59">
                  <c:v>42006.63541666666</c:v>
                </c:pt>
                <c:pt idx="60">
                  <c:v>42006.90625</c:v>
                </c:pt>
                <c:pt idx="61">
                  <c:v>42007.17708333334</c:v>
                </c:pt>
                <c:pt idx="62">
                  <c:v>42007.45833333333</c:v>
                </c:pt>
                <c:pt idx="63">
                  <c:v>42007.72916666666</c:v>
                </c:pt>
                <c:pt idx="64">
                  <c:v>42008.0</c:v>
                </c:pt>
                <c:pt idx="65">
                  <c:v>42008.27083333334</c:v>
                </c:pt>
                <c:pt idx="66">
                  <c:v>42008.55208333334</c:v>
                </c:pt>
                <c:pt idx="67">
                  <c:v>42008.82291666666</c:v>
                </c:pt>
                <c:pt idx="68">
                  <c:v>42009.09375</c:v>
                </c:pt>
                <c:pt idx="69">
                  <c:v>42009.36458333334</c:v>
                </c:pt>
                <c:pt idx="70">
                  <c:v>42009.64583333334</c:v>
                </c:pt>
                <c:pt idx="71">
                  <c:v>42009.91666666666</c:v>
                </c:pt>
                <c:pt idx="72">
                  <c:v>42010.1875</c:v>
                </c:pt>
                <c:pt idx="73">
                  <c:v>42010.45833333333</c:v>
                </c:pt>
                <c:pt idx="74">
                  <c:v>42010.73958333334</c:v>
                </c:pt>
                <c:pt idx="75">
                  <c:v>42011.01041666666</c:v>
                </c:pt>
                <c:pt idx="76">
                  <c:v>42011.28125</c:v>
                </c:pt>
                <c:pt idx="77">
                  <c:v>42011.55208333334</c:v>
                </c:pt>
                <c:pt idx="78">
                  <c:v>42011.83333333334</c:v>
                </c:pt>
                <c:pt idx="79">
                  <c:v>42012.10416666666</c:v>
                </c:pt>
                <c:pt idx="80">
                  <c:v>42012.375</c:v>
                </c:pt>
                <c:pt idx="81">
                  <c:v>42012.64583333334</c:v>
                </c:pt>
                <c:pt idx="82">
                  <c:v>42012.92708333334</c:v>
                </c:pt>
                <c:pt idx="83">
                  <c:v>42013.19791666666</c:v>
                </c:pt>
                <c:pt idx="84">
                  <c:v>42013.46875</c:v>
                </c:pt>
                <c:pt idx="85">
                  <c:v>42013.73958333334</c:v>
                </c:pt>
                <c:pt idx="86">
                  <c:v>42014.02083333334</c:v>
                </c:pt>
                <c:pt idx="87">
                  <c:v>42014.29166666666</c:v>
                </c:pt>
                <c:pt idx="88">
                  <c:v>42014.5625</c:v>
                </c:pt>
                <c:pt idx="89">
                  <c:v>42014.83333333334</c:v>
                </c:pt>
                <c:pt idx="90">
                  <c:v>42015.11458333334</c:v>
                </c:pt>
                <c:pt idx="91">
                  <c:v>42015.38541666666</c:v>
                </c:pt>
                <c:pt idx="92">
                  <c:v>42015.65625</c:v>
                </c:pt>
                <c:pt idx="93">
                  <c:v>42015.92708333334</c:v>
                </c:pt>
                <c:pt idx="94">
                  <c:v>42016.20833333334</c:v>
                </c:pt>
                <c:pt idx="95">
                  <c:v>42016.47916666666</c:v>
                </c:pt>
                <c:pt idx="96">
                  <c:v>42016.75</c:v>
                </c:pt>
                <c:pt idx="97">
                  <c:v>42017.02083333334</c:v>
                </c:pt>
                <c:pt idx="98">
                  <c:v>42017.30208333334</c:v>
                </c:pt>
                <c:pt idx="99">
                  <c:v>42017.57291666666</c:v>
                </c:pt>
                <c:pt idx="100">
                  <c:v>42017.84375</c:v>
                </c:pt>
                <c:pt idx="101">
                  <c:v>42018.11458333334</c:v>
                </c:pt>
                <c:pt idx="102">
                  <c:v>42018.39583333334</c:v>
                </c:pt>
                <c:pt idx="103">
                  <c:v>42018.66666666666</c:v>
                </c:pt>
                <c:pt idx="104">
                  <c:v>42018.9375</c:v>
                </c:pt>
                <c:pt idx="105">
                  <c:v>42019.20833333334</c:v>
                </c:pt>
                <c:pt idx="106">
                  <c:v>42019.48958333334</c:v>
                </c:pt>
                <c:pt idx="107">
                  <c:v>42019.76041666666</c:v>
                </c:pt>
                <c:pt idx="108">
                  <c:v>42020.03125</c:v>
                </c:pt>
                <c:pt idx="109">
                  <c:v>42020.30208333334</c:v>
                </c:pt>
                <c:pt idx="110">
                  <c:v>42020.58333333334</c:v>
                </c:pt>
                <c:pt idx="111">
                  <c:v>42020.85416666666</c:v>
                </c:pt>
                <c:pt idx="112">
                  <c:v>42021.125</c:v>
                </c:pt>
                <c:pt idx="113">
                  <c:v>42021.39583333334</c:v>
                </c:pt>
                <c:pt idx="114">
                  <c:v>42021.67708333334</c:v>
                </c:pt>
                <c:pt idx="115">
                  <c:v>42021.94791666666</c:v>
                </c:pt>
                <c:pt idx="116">
                  <c:v>42022.21875</c:v>
                </c:pt>
                <c:pt idx="117">
                  <c:v>42022.48958333334</c:v>
                </c:pt>
                <c:pt idx="118">
                  <c:v>42022.77083333334</c:v>
                </c:pt>
                <c:pt idx="119">
                  <c:v>42023.04166666666</c:v>
                </c:pt>
                <c:pt idx="120">
                  <c:v>42023.3125</c:v>
                </c:pt>
                <c:pt idx="121">
                  <c:v>42023.58333333334</c:v>
                </c:pt>
                <c:pt idx="122">
                  <c:v>42023.86458333334</c:v>
                </c:pt>
                <c:pt idx="123">
                  <c:v>42024.13541666666</c:v>
                </c:pt>
                <c:pt idx="124">
                  <c:v>42024.40625</c:v>
                </c:pt>
                <c:pt idx="125">
                  <c:v>42024.67708333334</c:v>
                </c:pt>
                <c:pt idx="126">
                  <c:v>42024.95833333333</c:v>
                </c:pt>
                <c:pt idx="127">
                  <c:v>42025.22916666666</c:v>
                </c:pt>
                <c:pt idx="128">
                  <c:v>42025.5</c:v>
                </c:pt>
                <c:pt idx="129">
                  <c:v>42025.77083333334</c:v>
                </c:pt>
                <c:pt idx="130">
                  <c:v>42026.05208333334</c:v>
                </c:pt>
                <c:pt idx="131">
                  <c:v>42026.32291666666</c:v>
                </c:pt>
                <c:pt idx="132">
                  <c:v>42026.59375</c:v>
                </c:pt>
                <c:pt idx="133">
                  <c:v>42026.86458333334</c:v>
                </c:pt>
                <c:pt idx="134">
                  <c:v>42027.14583333334</c:v>
                </c:pt>
                <c:pt idx="135">
                  <c:v>42027.41666666666</c:v>
                </c:pt>
                <c:pt idx="136">
                  <c:v>42027.6875</c:v>
                </c:pt>
                <c:pt idx="137">
                  <c:v>42027.95833333333</c:v>
                </c:pt>
                <c:pt idx="138">
                  <c:v>42028.23958333334</c:v>
                </c:pt>
                <c:pt idx="139">
                  <c:v>42028.51041666666</c:v>
                </c:pt>
                <c:pt idx="140">
                  <c:v>42028.78125</c:v>
                </c:pt>
                <c:pt idx="141">
                  <c:v>42029.05208333334</c:v>
                </c:pt>
                <c:pt idx="142">
                  <c:v>42029.33333333334</c:v>
                </c:pt>
                <c:pt idx="143">
                  <c:v>42029.60416666666</c:v>
                </c:pt>
                <c:pt idx="144">
                  <c:v>42029.875</c:v>
                </c:pt>
                <c:pt idx="145">
                  <c:v>42030.14583333334</c:v>
                </c:pt>
                <c:pt idx="146">
                  <c:v>42030.42708333334</c:v>
                </c:pt>
                <c:pt idx="147">
                  <c:v>42030.69791666666</c:v>
                </c:pt>
                <c:pt idx="148">
                  <c:v>42030.96875</c:v>
                </c:pt>
                <c:pt idx="149">
                  <c:v>42031.23958333334</c:v>
                </c:pt>
                <c:pt idx="150">
                  <c:v>42031.52083333334</c:v>
                </c:pt>
                <c:pt idx="151">
                  <c:v>42031.79166666666</c:v>
                </c:pt>
                <c:pt idx="152">
                  <c:v>42032.0625</c:v>
                </c:pt>
                <c:pt idx="153">
                  <c:v>42032.33333333334</c:v>
                </c:pt>
                <c:pt idx="154">
                  <c:v>42032.61458333334</c:v>
                </c:pt>
                <c:pt idx="155">
                  <c:v>42032.88541666666</c:v>
                </c:pt>
                <c:pt idx="156">
                  <c:v>42033.15625</c:v>
                </c:pt>
                <c:pt idx="157">
                  <c:v>42033.42708333334</c:v>
                </c:pt>
                <c:pt idx="158">
                  <c:v>42033.70833333334</c:v>
                </c:pt>
                <c:pt idx="159">
                  <c:v>42033.97916666666</c:v>
                </c:pt>
                <c:pt idx="160">
                  <c:v>42034.25</c:v>
                </c:pt>
                <c:pt idx="161">
                  <c:v>42034.52083333334</c:v>
                </c:pt>
                <c:pt idx="162">
                  <c:v>42034.80208333334</c:v>
                </c:pt>
                <c:pt idx="163">
                  <c:v>42035.07291666666</c:v>
                </c:pt>
                <c:pt idx="164">
                  <c:v>42035.34375</c:v>
                </c:pt>
                <c:pt idx="165">
                  <c:v>42035.61458333334</c:v>
                </c:pt>
                <c:pt idx="166">
                  <c:v>42035.89583333334</c:v>
                </c:pt>
                <c:pt idx="167">
                  <c:v>42036.16666666666</c:v>
                </c:pt>
                <c:pt idx="168">
                  <c:v>42036.4375</c:v>
                </c:pt>
                <c:pt idx="169">
                  <c:v>42036.70833333334</c:v>
                </c:pt>
                <c:pt idx="170">
                  <c:v>42036.98958333334</c:v>
                </c:pt>
                <c:pt idx="171">
                  <c:v>42037.26041666666</c:v>
                </c:pt>
                <c:pt idx="172">
                  <c:v>42037.53125</c:v>
                </c:pt>
                <c:pt idx="173">
                  <c:v>42037.80208333334</c:v>
                </c:pt>
                <c:pt idx="174">
                  <c:v>42038.08333333334</c:v>
                </c:pt>
                <c:pt idx="175">
                  <c:v>42038.35416666666</c:v>
                </c:pt>
                <c:pt idx="176">
                  <c:v>42038.625</c:v>
                </c:pt>
                <c:pt idx="177">
                  <c:v>42038.89583333334</c:v>
                </c:pt>
                <c:pt idx="178">
                  <c:v>42039.17708333334</c:v>
                </c:pt>
                <c:pt idx="179">
                  <c:v>42039.44791666666</c:v>
                </c:pt>
                <c:pt idx="180">
                  <c:v>42039.71875</c:v>
                </c:pt>
                <c:pt idx="181">
                  <c:v>42039.98958333334</c:v>
                </c:pt>
                <c:pt idx="182">
                  <c:v>42040.27083333334</c:v>
                </c:pt>
                <c:pt idx="183">
                  <c:v>42040.54166666666</c:v>
                </c:pt>
                <c:pt idx="184">
                  <c:v>42040.8125</c:v>
                </c:pt>
                <c:pt idx="185">
                  <c:v>42041.08333333334</c:v>
                </c:pt>
                <c:pt idx="186">
                  <c:v>42041.36458333334</c:v>
                </c:pt>
                <c:pt idx="187">
                  <c:v>42041.63541666666</c:v>
                </c:pt>
                <c:pt idx="188">
                  <c:v>42041.90625</c:v>
                </c:pt>
                <c:pt idx="189">
                  <c:v>42042.17708333334</c:v>
                </c:pt>
                <c:pt idx="190">
                  <c:v>42042.45833333333</c:v>
                </c:pt>
                <c:pt idx="191">
                  <c:v>42042.72916666666</c:v>
                </c:pt>
                <c:pt idx="192">
                  <c:v>42043.0</c:v>
                </c:pt>
                <c:pt idx="193">
                  <c:v>42043.27083333334</c:v>
                </c:pt>
                <c:pt idx="194">
                  <c:v>42043.55208333334</c:v>
                </c:pt>
                <c:pt idx="195">
                  <c:v>42043.82291666666</c:v>
                </c:pt>
                <c:pt idx="196">
                  <c:v>42044.09375</c:v>
                </c:pt>
                <c:pt idx="197">
                  <c:v>42044.36458333334</c:v>
                </c:pt>
                <c:pt idx="198">
                  <c:v>42044.64583333334</c:v>
                </c:pt>
                <c:pt idx="199">
                  <c:v>42044.91666666666</c:v>
                </c:pt>
                <c:pt idx="200">
                  <c:v>42045.1875</c:v>
                </c:pt>
                <c:pt idx="201">
                  <c:v>42045.45833333333</c:v>
                </c:pt>
                <c:pt idx="202">
                  <c:v>42045.73958333334</c:v>
                </c:pt>
                <c:pt idx="203">
                  <c:v>42046.01041666666</c:v>
                </c:pt>
                <c:pt idx="204">
                  <c:v>42046.28125</c:v>
                </c:pt>
                <c:pt idx="205">
                  <c:v>42046.55208333334</c:v>
                </c:pt>
                <c:pt idx="206">
                  <c:v>42046.83333333334</c:v>
                </c:pt>
                <c:pt idx="207">
                  <c:v>42047.10416666666</c:v>
                </c:pt>
                <c:pt idx="208">
                  <c:v>42047.375</c:v>
                </c:pt>
                <c:pt idx="209">
                  <c:v>42047.64583333334</c:v>
                </c:pt>
                <c:pt idx="210">
                  <c:v>42047.92708333334</c:v>
                </c:pt>
                <c:pt idx="211">
                  <c:v>42048.19791666666</c:v>
                </c:pt>
                <c:pt idx="212">
                  <c:v>42048.46875</c:v>
                </c:pt>
                <c:pt idx="213">
                  <c:v>42048.73958333334</c:v>
                </c:pt>
                <c:pt idx="214">
                  <c:v>42049.02083333334</c:v>
                </c:pt>
                <c:pt idx="215">
                  <c:v>42049.29166666666</c:v>
                </c:pt>
                <c:pt idx="216">
                  <c:v>42049.5625</c:v>
                </c:pt>
                <c:pt idx="217">
                  <c:v>42049.83333333334</c:v>
                </c:pt>
                <c:pt idx="218">
                  <c:v>42050.11458333334</c:v>
                </c:pt>
                <c:pt idx="219">
                  <c:v>42050.38541666666</c:v>
                </c:pt>
                <c:pt idx="220">
                  <c:v>42050.65625</c:v>
                </c:pt>
                <c:pt idx="221">
                  <c:v>42050.92708333334</c:v>
                </c:pt>
                <c:pt idx="222">
                  <c:v>42051.20833333334</c:v>
                </c:pt>
                <c:pt idx="223">
                  <c:v>42051.47916666666</c:v>
                </c:pt>
                <c:pt idx="224">
                  <c:v>42051.75</c:v>
                </c:pt>
                <c:pt idx="225">
                  <c:v>42052.02083333334</c:v>
                </c:pt>
                <c:pt idx="226">
                  <c:v>42052.30208333334</c:v>
                </c:pt>
                <c:pt idx="227">
                  <c:v>42052.57291666666</c:v>
                </c:pt>
                <c:pt idx="228">
                  <c:v>42052.84375</c:v>
                </c:pt>
                <c:pt idx="229">
                  <c:v>42053.11458333334</c:v>
                </c:pt>
                <c:pt idx="230">
                  <c:v>42053.39583333334</c:v>
                </c:pt>
                <c:pt idx="231">
                  <c:v>42053.66666666666</c:v>
                </c:pt>
                <c:pt idx="232">
                  <c:v>42053.9375</c:v>
                </c:pt>
                <c:pt idx="233">
                  <c:v>42054.20833333334</c:v>
                </c:pt>
                <c:pt idx="234">
                  <c:v>42054.48958333334</c:v>
                </c:pt>
                <c:pt idx="235">
                  <c:v>42054.76041666666</c:v>
                </c:pt>
                <c:pt idx="236">
                  <c:v>42055.03125</c:v>
                </c:pt>
                <c:pt idx="237">
                  <c:v>42055.30208333334</c:v>
                </c:pt>
                <c:pt idx="238">
                  <c:v>42055.58333333334</c:v>
                </c:pt>
                <c:pt idx="239">
                  <c:v>42055.85416666666</c:v>
                </c:pt>
                <c:pt idx="240">
                  <c:v>42056.125</c:v>
                </c:pt>
                <c:pt idx="241">
                  <c:v>42056.39583333334</c:v>
                </c:pt>
                <c:pt idx="242">
                  <c:v>42056.67708333334</c:v>
                </c:pt>
                <c:pt idx="243">
                  <c:v>42056.94791666666</c:v>
                </c:pt>
                <c:pt idx="244">
                  <c:v>42057.21875</c:v>
                </c:pt>
                <c:pt idx="245">
                  <c:v>42057.48958333334</c:v>
                </c:pt>
                <c:pt idx="246">
                  <c:v>42057.77083333334</c:v>
                </c:pt>
                <c:pt idx="247">
                  <c:v>42058.04166666666</c:v>
                </c:pt>
                <c:pt idx="248">
                  <c:v>42058.3125</c:v>
                </c:pt>
                <c:pt idx="249">
                  <c:v>42058.58333333334</c:v>
                </c:pt>
                <c:pt idx="250">
                  <c:v>42058.86458333334</c:v>
                </c:pt>
                <c:pt idx="251">
                  <c:v>42059.13541666666</c:v>
                </c:pt>
                <c:pt idx="252">
                  <c:v>42059.40625</c:v>
                </c:pt>
                <c:pt idx="253">
                  <c:v>42059.67708333334</c:v>
                </c:pt>
                <c:pt idx="254">
                  <c:v>42059.95833333333</c:v>
                </c:pt>
                <c:pt idx="255">
                  <c:v>42060.22916666666</c:v>
                </c:pt>
                <c:pt idx="256">
                  <c:v>42060.5</c:v>
                </c:pt>
                <c:pt idx="257">
                  <c:v>42060.77083333334</c:v>
                </c:pt>
                <c:pt idx="258">
                  <c:v>42061.05208333334</c:v>
                </c:pt>
                <c:pt idx="259">
                  <c:v>42061.32291666666</c:v>
                </c:pt>
                <c:pt idx="260">
                  <c:v>42061.59375</c:v>
                </c:pt>
                <c:pt idx="261">
                  <c:v>42061.86458333334</c:v>
                </c:pt>
                <c:pt idx="262">
                  <c:v>42062.14583333334</c:v>
                </c:pt>
                <c:pt idx="263">
                  <c:v>42062.41666666666</c:v>
                </c:pt>
                <c:pt idx="264">
                  <c:v>42062.6875</c:v>
                </c:pt>
                <c:pt idx="265">
                  <c:v>42062.95833333333</c:v>
                </c:pt>
                <c:pt idx="266">
                  <c:v>42063.23958333334</c:v>
                </c:pt>
                <c:pt idx="267">
                  <c:v>42063.51041666666</c:v>
                </c:pt>
                <c:pt idx="268">
                  <c:v>42063.78125</c:v>
                </c:pt>
                <c:pt idx="269">
                  <c:v>42064.05208333334</c:v>
                </c:pt>
                <c:pt idx="270">
                  <c:v>42064.33333333334</c:v>
                </c:pt>
                <c:pt idx="271">
                  <c:v>42064.60416666666</c:v>
                </c:pt>
                <c:pt idx="272">
                  <c:v>42064.875</c:v>
                </c:pt>
                <c:pt idx="273">
                  <c:v>42065.14583333334</c:v>
                </c:pt>
                <c:pt idx="274">
                  <c:v>42065.42708333334</c:v>
                </c:pt>
                <c:pt idx="275">
                  <c:v>42065.69791666666</c:v>
                </c:pt>
                <c:pt idx="276">
                  <c:v>42065.96875</c:v>
                </c:pt>
                <c:pt idx="277">
                  <c:v>42066.23958333334</c:v>
                </c:pt>
                <c:pt idx="278">
                  <c:v>42066.52083333334</c:v>
                </c:pt>
                <c:pt idx="279">
                  <c:v>42066.79166666666</c:v>
                </c:pt>
                <c:pt idx="280">
                  <c:v>42067.0625</c:v>
                </c:pt>
                <c:pt idx="281">
                  <c:v>42067.33333333334</c:v>
                </c:pt>
                <c:pt idx="282">
                  <c:v>42067.61458333334</c:v>
                </c:pt>
                <c:pt idx="283">
                  <c:v>42067.88541666666</c:v>
                </c:pt>
                <c:pt idx="284">
                  <c:v>42068.15625</c:v>
                </c:pt>
                <c:pt idx="285">
                  <c:v>42068.42708333334</c:v>
                </c:pt>
                <c:pt idx="286">
                  <c:v>42068.70833333334</c:v>
                </c:pt>
                <c:pt idx="287">
                  <c:v>42068.97916666666</c:v>
                </c:pt>
                <c:pt idx="288">
                  <c:v>42069.25</c:v>
                </c:pt>
                <c:pt idx="289">
                  <c:v>42069.52083333334</c:v>
                </c:pt>
              </c:numCache>
            </c:numRef>
          </c:cat>
          <c:val>
            <c:numRef>
              <c:f>'Avg Temp Data'!$O$3:$O$292</c:f>
              <c:numCache>
                <c:formatCode>General</c:formatCode>
                <c:ptCount val="290"/>
                <c:pt idx="0">
                  <c:v>63.21988888888888</c:v>
                </c:pt>
                <c:pt idx="1">
                  <c:v>47.225</c:v>
                </c:pt>
                <c:pt idx="2">
                  <c:v>49.04548148148149</c:v>
                </c:pt>
                <c:pt idx="3">
                  <c:v>62.3901111111111</c:v>
                </c:pt>
                <c:pt idx="4">
                  <c:v>55.73992592592592</c:v>
                </c:pt>
                <c:pt idx="5">
                  <c:v>46.57503703703703</c:v>
                </c:pt>
                <c:pt idx="6">
                  <c:v>45.24803703703704</c:v>
                </c:pt>
                <c:pt idx="7">
                  <c:v>64.75055555555555</c:v>
                </c:pt>
                <c:pt idx="8">
                  <c:v>55.55859259259259</c:v>
                </c:pt>
                <c:pt idx="9">
                  <c:v>51.1178888888889</c:v>
                </c:pt>
                <c:pt idx="10">
                  <c:v>58.75859259259258</c:v>
                </c:pt>
                <c:pt idx="11">
                  <c:v>66.30174074074073</c:v>
                </c:pt>
                <c:pt idx="12">
                  <c:v>52.83437037037037</c:v>
                </c:pt>
                <c:pt idx="13">
                  <c:v>47.15903703703705</c:v>
                </c:pt>
                <c:pt idx="14">
                  <c:v>67.34807407407406</c:v>
                </c:pt>
                <c:pt idx="15">
                  <c:v>63.10840740740741</c:v>
                </c:pt>
                <c:pt idx="16">
                  <c:v>52.6908888888889</c:v>
                </c:pt>
                <c:pt idx="17">
                  <c:v>50.93807407407407</c:v>
                </c:pt>
                <c:pt idx="18">
                  <c:v>74.90388888888889</c:v>
                </c:pt>
                <c:pt idx="19">
                  <c:v>57.08325925925926</c:v>
                </c:pt>
                <c:pt idx="20">
                  <c:v>50.45170370370371</c:v>
                </c:pt>
                <c:pt idx="21">
                  <c:v>59.85762962962963</c:v>
                </c:pt>
                <c:pt idx="22">
                  <c:v>76.9085925925926</c:v>
                </c:pt>
                <c:pt idx="23">
                  <c:v>50.4867037037037</c:v>
                </c:pt>
                <c:pt idx="24">
                  <c:v>42.29014814814815</c:v>
                </c:pt>
                <c:pt idx="25">
                  <c:v>63.28577777777778</c:v>
                </c:pt>
                <c:pt idx="26">
                  <c:v>59.943</c:v>
                </c:pt>
                <c:pt idx="27">
                  <c:v>47.52337037037037</c:v>
                </c:pt>
                <c:pt idx="28">
                  <c:v>45.94162962962963</c:v>
                </c:pt>
                <c:pt idx="29">
                  <c:v>67.9178888888889</c:v>
                </c:pt>
                <c:pt idx="30">
                  <c:v>43.04192592592593</c:v>
                </c:pt>
                <c:pt idx="31">
                  <c:v>31.61144444444445</c:v>
                </c:pt>
                <c:pt idx="32">
                  <c:v>45.79485185185185</c:v>
                </c:pt>
                <c:pt idx="33">
                  <c:v>61.92792592592592</c:v>
                </c:pt>
                <c:pt idx="34">
                  <c:v>38.12529629629631</c:v>
                </c:pt>
                <c:pt idx="35">
                  <c:v>30.54040740740741</c:v>
                </c:pt>
                <c:pt idx="36">
                  <c:v>63.59359259259259</c:v>
                </c:pt>
                <c:pt idx="37">
                  <c:v>52.21607407407408</c:v>
                </c:pt>
                <c:pt idx="38">
                  <c:v>34.1627037037037</c:v>
                </c:pt>
                <c:pt idx="39">
                  <c:v>36.71918518518518</c:v>
                </c:pt>
                <c:pt idx="40">
                  <c:v>68.51029629629628</c:v>
                </c:pt>
                <c:pt idx="41">
                  <c:v>45.39166666666667</c:v>
                </c:pt>
                <c:pt idx="42">
                  <c:v>32.09981481481481</c:v>
                </c:pt>
                <c:pt idx="43">
                  <c:v>48.68018518518519</c:v>
                </c:pt>
                <c:pt idx="44">
                  <c:v>61.32425925925926</c:v>
                </c:pt>
                <c:pt idx="45">
                  <c:v>38.74325925925925</c:v>
                </c:pt>
                <c:pt idx="46">
                  <c:v>39.24885185185184</c:v>
                </c:pt>
                <c:pt idx="47">
                  <c:v>61.02403703703703</c:v>
                </c:pt>
                <c:pt idx="48">
                  <c:v>49.25537037037037</c:v>
                </c:pt>
                <c:pt idx="49">
                  <c:v>32.37648148148148</c:v>
                </c:pt>
                <c:pt idx="50">
                  <c:v>32.40503703703703</c:v>
                </c:pt>
                <c:pt idx="51">
                  <c:v>61.18937037037037</c:v>
                </c:pt>
                <c:pt idx="52">
                  <c:v>37.30655555555555</c:v>
                </c:pt>
                <c:pt idx="53">
                  <c:v>28.44466666666667</c:v>
                </c:pt>
                <c:pt idx="54">
                  <c:v>46.79418518518517</c:v>
                </c:pt>
                <c:pt idx="55">
                  <c:v>60.362</c:v>
                </c:pt>
                <c:pt idx="56">
                  <c:v>34.02033333333333</c:v>
                </c:pt>
                <c:pt idx="57">
                  <c:v>27.62307407407407</c:v>
                </c:pt>
                <c:pt idx="58">
                  <c:v>62.87225925925926</c:v>
                </c:pt>
                <c:pt idx="59">
                  <c:v>49.71074074074074</c:v>
                </c:pt>
                <c:pt idx="60">
                  <c:v>31.28518518518518</c:v>
                </c:pt>
                <c:pt idx="61">
                  <c:v>34.92240740740741</c:v>
                </c:pt>
                <c:pt idx="62">
                  <c:v>67.96874074074073</c:v>
                </c:pt>
                <c:pt idx="63">
                  <c:v>39.01703703703703</c:v>
                </c:pt>
                <c:pt idx="64">
                  <c:v>30.79544444444445</c:v>
                </c:pt>
                <c:pt idx="65">
                  <c:v>50.96522222222222</c:v>
                </c:pt>
                <c:pt idx="66">
                  <c:v>61.80981481481481</c:v>
                </c:pt>
                <c:pt idx="67">
                  <c:v>38.49292592592592</c:v>
                </c:pt>
                <c:pt idx="68">
                  <c:v>33.98748148148149</c:v>
                </c:pt>
                <c:pt idx="69">
                  <c:v>72.33444444444444</c:v>
                </c:pt>
                <c:pt idx="70">
                  <c:v>54.90303703703703</c:v>
                </c:pt>
                <c:pt idx="71">
                  <c:v>38.95218518518518</c:v>
                </c:pt>
                <c:pt idx="72">
                  <c:v>44.79414814814814</c:v>
                </c:pt>
                <c:pt idx="73">
                  <c:v>79.57088888888889</c:v>
                </c:pt>
                <c:pt idx="74">
                  <c:v>46.7917037037037</c:v>
                </c:pt>
                <c:pt idx="75">
                  <c:v>38.77066666666666</c:v>
                </c:pt>
                <c:pt idx="76">
                  <c:v>61.10025925925927</c:v>
                </c:pt>
                <c:pt idx="77">
                  <c:v>70.63555555555556</c:v>
                </c:pt>
                <c:pt idx="78">
                  <c:v>47.74133333333334</c:v>
                </c:pt>
                <c:pt idx="79">
                  <c:v>43.9881111111111</c:v>
                </c:pt>
                <c:pt idx="80">
                  <c:v>74.55133333333333</c:v>
                </c:pt>
                <c:pt idx="81">
                  <c:v>58.18014814814815</c:v>
                </c:pt>
                <c:pt idx="82">
                  <c:v>48.78192592592592</c:v>
                </c:pt>
                <c:pt idx="83">
                  <c:v>50.94233333333333</c:v>
                </c:pt>
                <c:pt idx="84">
                  <c:v>70.78451851851852</c:v>
                </c:pt>
                <c:pt idx="85">
                  <c:v>54.08203703703703</c:v>
                </c:pt>
                <c:pt idx="86">
                  <c:v>50.97774074074075</c:v>
                </c:pt>
                <c:pt idx="87">
                  <c:v>64.36207407407407</c:v>
                </c:pt>
                <c:pt idx="88">
                  <c:v>64.63762962962962</c:v>
                </c:pt>
                <c:pt idx="89">
                  <c:v>55.62151851851852</c:v>
                </c:pt>
                <c:pt idx="90">
                  <c:v>52.8142962962963</c:v>
                </c:pt>
                <c:pt idx="91">
                  <c:v>73.5441111111111</c:v>
                </c:pt>
                <c:pt idx="92">
                  <c:v>56.81340740740742</c:v>
                </c:pt>
                <c:pt idx="93">
                  <c:v>46.12162962962964</c:v>
                </c:pt>
                <c:pt idx="94">
                  <c:v>49.10774074074073</c:v>
                </c:pt>
                <c:pt idx="95">
                  <c:v>74.06522222222221</c:v>
                </c:pt>
                <c:pt idx="96">
                  <c:v>49.63455555555556</c:v>
                </c:pt>
                <c:pt idx="97">
                  <c:v>40.94311111111111</c:v>
                </c:pt>
                <c:pt idx="98">
                  <c:v>62.97377777777776</c:v>
                </c:pt>
                <c:pt idx="99">
                  <c:v>65.15792592592592</c:v>
                </c:pt>
                <c:pt idx="100">
                  <c:v>41.55851851851852</c:v>
                </c:pt>
                <c:pt idx="101">
                  <c:v>36.6448888888889</c:v>
                </c:pt>
                <c:pt idx="102">
                  <c:v>75.65025925925925</c:v>
                </c:pt>
                <c:pt idx="103">
                  <c:v>52.55659259259259</c:v>
                </c:pt>
                <c:pt idx="104">
                  <c:v>38.34222222222222</c:v>
                </c:pt>
                <c:pt idx="105">
                  <c:v>47.58759259259259</c:v>
                </c:pt>
                <c:pt idx="106">
                  <c:v>75.294</c:v>
                </c:pt>
                <c:pt idx="107">
                  <c:v>42.79403703703704</c:v>
                </c:pt>
                <c:pt idx="108">
                  <c:v>40.15540740740741</c:v>
                </c:pt>
                <c:pt idx="109">
                  <c:v>62.67440740740741</c:v>
                </c:pt>
                <c:pt idx="110">
                  <c:v>65.1574074074074</c:v>
                </c:pt>
                <c:pt idx="111">
                  <c:v>44.18377777777778</c:v>
                </c:pt>
                <c:pt idx="112">
                  <c:v>46.73285185185184</c:v>
                </c:pt>
                <c:pt idx="113">
                  <c:v>80.63607407407407</c:v>
                </c:pt>
                <c:pt idx="114">
                  <c:v>58.16685185185184</c:v>
                </c:pt>
                <c:pt idx="115">
                  <c:v>47.6298148148148</c:v>
                </c:pt>
                <c:pt idx="116">
                  <c:v>52.2735925925926</c:v>
                </c:pt>
                <c:pt idx="117">
                  <c:v>73.93866666666667</c:v>
                </c:pt>
                <c:pt idx="118">
                  <c:v>50.99662962962963</c:v>
                </c:pt>
                <c:pt idx="119">
                  <c:v>42.84722222222223</c:v>
                </c:pt>
                <c:pt idx="120">
                  <c:v>67.23088888888888</c:v>
                </c:pt>
                <c:pt idx="121">
                  <c:v>66.17166666666667</c:v>
                </c:pt>
                <c:pt idx="122">
                  <c:v>50.25637037037037</c:v>
                </c:pt>
                <c:pt idx="123">
                  <c:v>49.61633333333334</c:v>
                </c:pt>
                <c:pt idx="124">
                  <c:v>72.66396296296297</c:v>
                </c:pt>
                <c:pt idx="125">
                  <c:v>53.49266666666667</c:v>
                </c:pt>
                <c:pt idx="126">
                  <c:v>42.46696296296296</c:v>
                </c:pt>
                <c:pt idx="127">
                  <c:v>51.95285185185185</c:v>
                </c:pt>
                <c:pt idx="128">
                  <c:v>74.42977777777777</c:v>
                </c:pt>
                <c:pt idx="129">
                  <c:v>44.69662962962963</c:v>
                </c:pt>
                <c:pt idx="130">
                  <c:v>35.96848148148148</c:v>
                </c:pt>
                <c:pt idx="131">
                  <c:v>66.08066666666665</c:v>
                </c:pt>
                <c:pt idx="132">
                  <c:v>60.40437037037037</c:v>
                </c:pt>
                <c:pt idx="133">
                  <c:v>37.76322222222222</c:v>
                </c:pt>
                <c:pt idx="134">
                  <c:v>34.89525925925926</c:v>
                </c:pt>
                <c:pt idx="135">
                  <c:v>79.56111111111111</c:v>
                </c:pt>
                <c:pt idx="136">
                  <c:v>54.7452962962963</c:v>
                </c:pt>
                <c:pt idx="137">
                  <c:v>39.38448148148148</c:v>
                </c:pt>
                <c:pt idx="138">
                  <c:v>52.69566666666667</c:v>
                </c:pt>
                <c:pt idx="139">
                  <c:v>79.33374074074074</c:v>
                </c:pt>
                <c:pt idx="140">
                  <c:v>45.82981481481482</c:v>
                </c:pt>
                <c:pt idx="141">
                  <c:v>36.33637037037037</c:v>
                </c:pt>
                <c:pt idx="142">
                  <c:v>72.37340740740741</c:v>
                </c:pt>
                <c:pt idx="143">
                  <c:v>66.7081851851852</c:v>
                </c:pt>
                <c:pt idx="144">
                  <c:v>47.56459259259259</c:v>
                </c:pt>
                <c:pt idx="145">
                  <c:v>48.27318518518518</c:v>
                </c:pt>
                <c:pt idx="146">
                  <c:v>73.36722222222222</c:v>
                </c:pt>
                <c:pt idx="147">
                  <c:v>61.16237037037036</c:v>
                </c:pt>
                <c:pt idx="148">
                  <c:v>55.0992962962963</c:v>
                </c:pt>
                <c:pt idx="149">
                  <c:v>64.43555555555555</c:v>
                </c:pt>
                <c:pt idx="150">
                  <c:v>75.40851851851851</c:v>
                </c:pt>
                <c:pt idx="151">
                  <c:v>49.16751851851851</c:v>
                </c:pt>
                <c:pt idx="152">
                  <c:v>42.84248148148149</c:v>
                </c:pt>
                <c:pt idx="153">
                  <c:v>64.84385185185185</c:v>
                </c:pt>
                <c:pt idx="154">
                  <c:v>63.68125925925926</c:v>
                </c:pt>
                <c:pt idx="155">
                  <c:v>50.40822222222223</c:v>
                </c:pt>
                <c:pt idx="156">
                  <c:v>49.58240740740741</c:v>
                </c:pt>
                <c:pt idx="157">
                  <c:v>82.32322222222223</c:v>
                </c:pt>
                <c:pt idx="158">
                  <c:v>56.02803703703703</c:v>
                </c:pt>
                <c:pt idx="159">
                  <c:v>41.99662962962962</c:v>
                </c:pt>
                <c:pt idx="160">
                  <c:v>56.82314814814814</c:v>
                </c:pt>
                <c:pt idx="161">
                  <c:v>71.26625925925925</c:v>
                </c:pt>
                <c:pt idx="162">
                  <c:v>48.41718518518518</c:v>
                </c:pt>
                <c:pt idx="163">
                  <c:v>46.16166666666666</c:v>
                </c:pt>
                <c:pt idx="164">
                  <c:v>73.42777777777776</c:v>
                </c:pt>
                <c:pt idx="165">
                  <c:v>66.23077777777777</c:v>
                </c:pt>
                <c:pt idx="166">
                  <c:v>44.66266666666667</c:v>
                </c:pt>
                <c:pt idx="167">
                  <c:v>41.80155555555556</c:v>
                </c:pt>
                <c:pt idx="168">
                  <c:v>78.26681481481482</c:v>
                </c:pt>
                <c:pt idx="169">
                  <c:v>52.92055555555556</c:v>
                </c:pt>
                <c:pt idx="170">
                  <c:v>41.21196296296296</c:v>
                </c:pt>
                <c:pt idx="171">
                  <c:v>59.91888888888889</c:v>
                </c:pt>
                <c:pt idx="172">
                  <c:v>73.38962962962962</c:v>
                </c:pt>
                <c:pt idx="173">
                  <c:v>46.81203703703704</c:v>
                </c:pt>
                <c:pt idx="174">
                  <c:v>38.53244444444444</c:v>
                </c:pt>
                <c:pt idx="175">
                  <c:v>72.19466666666666</c:v>
                </c:pt>
                <c:pt idx="176">
                  <c:v>63.45611111111111</c:v>
                </c:pt>
                <c:pt idx="177">
                  <c:v>47.56148148148148</c:v>
                </c:pt>
                <c:pt idx="178">
                  <c:v>52.38659259259259</c:v>
                </c:pt>
                <c:pt idx="179">
                  <c:v>76.15585185185185</c:v>
                </c:pt>
                <c:pt idx="180">
                  <c:v>59.31218518518518</c:v>
                </c:pt>
                <c:pt idx="181">
                  <c:v>54.60766666666666</c:v>
                </c:pt>
                <c:pt idx="182">
                  <c:v>58.98129629629629</c:v>
                </c:pt>
                <c:pt idx="183">
                  <c:v>69.87214814814814</c:v>
                </c:pt>
                <c:pt idx="184">
                  <c:v>56.71233333333333</c:v>
                </c:pt>
                <c:pt idx="185">
                  <c:v>47.89092592592592</c:v>
                </c:pt>
                <c:pt idx="186">
                  <c:v>74.06892592592592</c:v>
                </c:pt>
                <c:pt idx="187">
                  <c:v>66.26</c:v>
                </c:pt>
                <c:pt idx="188">
                  <c:v>61.5517037037037</c:v>
                </c:pt>
                <c:pt idx="189">
                  <c:v>60.62596296296296</c:v>
                </c:pt>
                <c:pt idx="190">
                  <c:v>63.51207407407409</c:v>
                </c:pt>
                <c:pt idx="191">
                  <c:v>58.5885925925926</c:v>
                </c:pt>
                <c:pt idx="192">
                  <c:v>52.32177777777778</c:v>
                </c:pt>
                <c:pt idx="193">
                  <c:v>62.85774074074074</c:v>
                </c:pt>
                <c:pt idx="194">
                  <c:v>64.39966666666667</c:v>
                </c:pt>
                <c:pt idx="195">
                  <c:v>59.32603703703703</c:v>
                </c:pt>
                <c:pt idx="196">
                  <c:v>52.57662962962963</c:v>
                </c:pt>
                <c:pt idx="197">
                  <c:v>72.20944444444443</c:v>
                </c:pt>
                <c:pt idx="198">
                  <c:v>58.93133333333333</c:v>
                </c:pt>
                <c:pt idx="199">
                  <c:v>48.48866666666666</c:v>
                </c:pt>
                <c:pt idx="200">
                  <c:v>54.875</c:v>
                </c:pt>
                <c:pt idx="201">
                  <c:v>79.84192592592593</c:v>
                </c:pt>
                <c:pt idx="202">
                  <c:v>56.29218518518518</c:v>
                </c:pt>
                <c:pt idx="203">
                  <c:v>48.63281481481481</c:v>
                </c:pt>
                <c:pt idx="204">
                  <c:v>68.80003703703703</c:v>
                </c:pt>
                <c:pt idx="205">
                  <c:v>76.53318518518518</c:v>
                </c:pt>
                <c:pt idx="206">
                  <c:v>49.34985185185185</c:v>
                </c:pt>
                <c:pt idx="207">
                  <c:v>42.91274074074074</c:v>
                </c:pt>
                <c:pt idx="208">
                  <c:v>87.10692592592592</c:v>
                </c:pt>
                <c:pt idx="209">
                  <c:v>65.435</c:v>
                </c:pt>
                <c:pt idx="210">
                  <c:v>46.60522222222222</c:v>
                </c:pt>
                <c:pt idx="211">
                  <c:v>54.1472962962963</c:v>
                </c:pt>
                <c:pt idx="212">
                  <c:v>90.44148148148148</c:v>
                </c:pt>
                <c:pt idx="213">
                  <c:v>55.88459259259259</c:v>
                </c:pt>
                <c:pt idx="214">
                  <c:v>45.74544444444444</c:v>
                </c:pt>
                <c:pt idx="215">
                  <c:v>73.19659259259259</c:v>
                </c:pt>
                <c:pt idx="216">
                  <c:v>77.17462962962962</c:v>
                </c:pt>
                <c:pt idx="217">
                  <c:v>47.77151851851852</c:v>
                </c:pt>
                <c:pt idx="218">
                  <c:v>42.1795925925926</c:v>
                </c:pt>
                <c:pt idx="219">
                  <c:v>80.58081481481481</c:v>
                </c:pt>
                <c:pt idx="220">
                  <c:v>62.67029629629629</c:v>
                </c:pt>
                <c:pt idx="221">
                  <c:v>56.89207407407408</c:v>
                </c:pt>
                <c:pt idx="222">
                  <c:v>57.65970370370371</c:v>
                </c:pt>
                <c:pt idx="223">
                  <c:v>71.13785185185185</c:v>
                </c:pt>
                <c:pt idx="224">
                  <c:v>58.48555555555555</c:v>
                </c:pt>
                <c:pt idx="225">
                  <c:v>55.30962962962963</c:v>
                </c:pt>
                <c:pt idx="226">
                  <c:v>60.66140740740741</c:v>
                </c:pt>
                <c:pt idx="227">
                  <c:v>62.42918518518518</c:v>
                </c:pt>
                <c:pt idx="228">
                  <c:v>56.1944074074074</c:v>
                </c:pt>
                <c:pt idx="229">
                  <c:v>56.11122222222222</c:v>
                </c:pt>
                <c:pt idx="230">
                  <c:v>83.18066666666667</c:v>
                </c:pt>
                <c:pt idx="231">
                  <c:v>59.20214814814814</c:v>
                </c:pt>
                <c:pt idx="232">
                  <c:v>56.162</c:v>
                </c:pt>
                <c:pt idx="233">
                  <c:v>61.30877777777778</c:v>
                </c:pt>
                <c:pt idx="234">
                  <c:v>81.27014814814815</c:v>
                </c:pt>
                <c:pt idx="235">
                  <c:v>58.7198888888889</c:v>
                </c:pt>
                <c:pt idx="236">
                  <c:v>57.08874074074074</c:v>
                </c:pt>
                <c:pt idx="237">
                  <c:v>74.01222222222222</c:v>
                </c:pt>
                <c:pt idx="238">
                  <c:v>71.92107407407407</c:v>
                </c:pt>
                <c:pt idx="239">
                  <c:v>59.26396296296295</c:v>
                </c:pt>
                <c:pt idx="240">
                  <c:v>56.32670370370371</c:v>
                </c:pt>
                <c:pt idx="241">
                  <c:v>76.26011111111113</c:v>
                </c:pt>
                <c:pt idx="242">
                  <c:v>62.36081481481481</c:v>
                </c:pt>
                <c:pt idx="243">
                  <c:v>57.21862962962962</c:v>
                </c:pt>
                <c:pt idx="244">
                  <c:v>59.28474074074074</c:v>
                </c:pt>
                <c:pt idx="245">
                  <c:v>66.32903703703704</c:v>
                </c:pt>
                <c:pt idx="246">
                  <c:v>50.14677777777778</c:v>
                </c:pt>
                <c:pt idx="247">
                  <c:v>40.36033333333334</c:v>
                </c:pt>
                <c:pt idx="248">
                  <c:v>68.57685185185186</c:v>
                </c:pt>
                <c:pt idx="249">
                  <c:v>63.90822222222221</c:v>
                </c:pt>
                <c:pt idx="250">
                  <c:v>41.12492592592592</c:v>
                </c:pt>
                <c:pt idx="251">
                  <c:v>41.04537037037036</c:v>
                </c:pt>
                <c:pt idx="252">
                  <c:v>82.2634074074074</c:v>
                </c:pt>
                <c:pt idx="253">
                  <c:v>57.05914814814815</c:v>
                </c:pt>
                <c:pt idx="254">
                  <c:v>40.45751851851852</c:v>
                </c:pt>
                <c:pt idx="255">
                  <c:v>55.15744444444444</c:v>
                </c:pt>
                <c:pt idx="256">
                  <c:v>75.83892592592593</c:v>
                </c:pt>
                <c:pt idx="257">
                  <c:v>49.89014814814814</c:v>
                </c:pt>
                <c:pt idx="258">
                  <c:v>39.01037037037037</c:v>
                </c:pt>
                <c:pt idx="259">
                  <c:v>73.5439259259259</c:v>
                </c:pt>
                <c:pt idx="260">
                  <c:v>66.58007407407406</c:v>
                </c:pt>
                <c:pt idx="261">
                  <c:v>45.37537037037037</c:v>
                </c:pt>
                <c:pt idx="262">
                  <c:v>44.89751851851852</c:v>
                </c:pt>
                <c:pt idx="263">
                  <c:v>79.30944444444444</c:v>
                </c:pt>
                <c:pt idx="264">
                  <c:v>57.00533333333333</c:v>
                </c:pt>
                <c:pt idx="265">
                  <c:v>46.07555555555555</c:v>
                </c:pt>
                <c:pt idx="266">
                  <c:v>58.54662962962963</c:v>
                </c:pt>
                <c:pt idx="267">
                  <c:v>75.70625925925925</c:v>
                </c:pt>
                <c:pt idx="268">
                  <c:v>47.63670370370371</c:v>
                </c:pt>
                <c:pt idx="269">
                  <c:v>43.70048148148148</c:v>
                </c:pt>
                <c:pt idx="270">
                  <c:v>67.04548148148149</c:v>
                </c:pt>
                <c:pt idx="271">
                  <c:v>57.76718518518518</c:v>
                </c:pt>
                <c:pt idx="272">
                  <c:v>41.48781481481481</c:v>
                </c:pt>
                <c:pt idx="273">
                  <c:v>44.58762962962962</c:v>
                </c:pt>
                <c:pt idx="274">
                  <c:v>68.38874074074074</c:v>
                </c:pt>
                <c:pt idx="275">
                  <c:v>48.11366666666667</c:v>
                </c:pt>
                <c:pt idx="276">
                  <c:v>36.231</c:v>
                </c:pt>
                <c:pt idx="277">
                  <c:v>54.86007407407408</c:v>
                </c:pt>
                <c:pt idx="278">
                  <c:v>74.3651111111111</c:v>
                </c:pt>
                <c:pt idx="279">
                  <c:v>48.27855555555555</c:v>
                </c:pt>
                <c:pt idx="280">
                  <c:v>37.99814814814814</c:v>
                </c:pt>
                <c:pt idx="281">
                  <c:v>77.11822222222223</c:v>
                </c:pt>
                <c:pt idx="282">
                  <c:v>66.9497037037037</c:v>
                </c:pt>
                <c:pt idx="283">
                  <c:v>40.67325925925925</c:v>
                </c:pt>
                <c:pt idx="284">
                  <c:v>44.61766666666667</c:v>
                </c:pt>
                <c:pt idx="285">
                  <c:v>89.63329629629629</c:v>
                </c:pt>
                <c:pt idx="286">
                  <c:v>54.68685185185186</c:v>
                </c:pt>
                <c:pt idx="287">
                  <c:v>44.98062962962964</c:v>
                </c:pt>
                <c:pt idx="288">
                  <c:v>73.19988888888889</c:v>
                </c:pt>
                <c:pt idx="289">
                  <c:v>99.08475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63256"/>
        <c:axId val="2089157768"/>
      </c:lineChart>
      <c:dateAx>
        <c:axId val="2089193752"/>
        <c:scaling>
          <c:orientation val="minMax"/>
          <c:max val="42093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89171656"/>
        <c:crosses val="autoZero"/>
        <c:auto val="1"/>
        <c:lblOffset val="100"/>
        <c:baseTimeUnit val="days"/>
        <c:majorUnit val="7.0"/>
        <c:majorTimeUnit val="days"/>
      </c:dateAx>
      <c:valAx>
        <c:axId val="208917165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193752"/>
        <c:crosses val="autoZero"/>
        <c:crossBetween val="between"/>
      </c:valAx>
      <c:valAx>
        <c:axId val="2089157768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layout>
            <c:manualLayout>
              <c:xMode val="edge"/>
              <c:yMode val="edge"/>
              <c:x val="0.961732285532656"/>
              <c:y val="0.302261814649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9163256"/>
        <c:crosses val="max"/>
        <c:crossBetween val="between"/>
        <c:majorUnit val="10.0"/>
      </c:valAx>
      <c:dateAx>
        <c:axId val="208916325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one"/>
        <c:crossAx val="2089157768"/>
        <c:crosses val="autoZero"/>
        <c:auto val="1"/>
        <c:lblOffset val="100"/>
        <c:baseTimeUnit val="days"/>
      </c:date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495123757958"/>
          <c:y val="0.883781578475949"/>
          <c:w val="0.205048762420422"/>
          <c:h val="0.1106472416174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Dynamics with Precipitation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0230547601827"/>
          <c:y val="0.159334414277528"/>
          <c:w val="0.642034077030568"/>
          <c:h val="0.665506112661896"/>
        </c:manualLayout>
      </c:layout>
      <c:scatterChart>
        <c:scatterStyle val="lineMarker"/>
        <c:varyColors val="0"/>
        <c:ser>
          <c:idx val="1"/>
          <c:order val="1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72344"/>
        <c:axId val="2089077896"/>
      </c:scatterChart>
      <c:scatterChart>
        <c:scatterStyle val="lineMarker"/>
        <c:varyColors val="0"/>
        <c:ser>
          <c:idx val="0"/>
          <c:order val="0"/>
          <c:tx>
            <c:v>Precipitation</c:v>
          </c:tx>
          <c:spPr>
            <a:ln w="28575">
              <a:solidFill>
                <a:srgbClr val="060694"/>
              </a:solidFill>
            </a:ln>
          </c:spPr>
          <c:marker>
            <c:symbol val="none"/>
          </c:marker>
          <c:xVal>
            <c:numRef>
              <c:f>'Met Data'!$B$4:$B$109</c:f>
              <c:numCache>
                <c:formatCode>m/d/yy</c:formatCode>
                <c:ptCount val="106"/>
                <c:pt idx="0">
                  <c:v>41988.0</c:v>
                </c:pt>
                <c:pt idx="1">
                  <c:v>41989.0</c:v>
                </c:pt>
                <c:pt idx="2">
                  <c:v>41990.0</c:v>
                </c:pt>
                <c:pt idx="3">
                  <c:v>41991.0</c:v>
                </c:pt>
                <c:pt idx="4">
                  <c:v>41992.0</c:v>
                </c:pt>
                <c:pt idx="5">
                  <c:v>41993.0</c:v>
                </c:pt>
                <c:pt idx="6">
                  <c:v>41994.0</c:v>
                </c:pt>
                <c:pt idx="7">
                  <c:v>41995.0</c:v>
                </c:pt>
                <c:pt idx="8">
                  <c:v>41996.0</c:v>
                </c:pt>
                <c:pt idx="9">
                  <c:v>41997.0</c:v>
                </c:pt>
                <c:pt idx="10">
                  <c:v>41998.0</c:v>
                </c:pt>
                <c:pt idx="11">
                  <c:v>41999.0</c:v>
                </c:pt>
                <c:pt idx="12">
                  <c:v>42000.0</c:v>
                </c:pt>
                <c:pt idx="13">
                  <c:v>42001.0</c:v>
                </c:pt>
                <c:pt idx="14">
                  <c:v>42002.0</c:v>
                </c:pt>
                <c:pt idx="15">
                  <c:v>42003.0</c:v>
                </c:pt>
                <c:pt idx="16">
                  <c:v>42004.0</c:v>
                </c:pt>
                <c:pt idx="17">
                  <c:v>42005.0</c:v>
                </c:pt>
                <c:pt idx="18">
                  <c:v>42006.0</c:v>
                </c:pt>
                <c:pt idx="19">
                  <c:v>42007.0</c:v>
                </c:pt>
                <c:pt idx="20">
                  <c:v>42008.0</c:v>
                </c:pt>
                <c:pt idx="21">
                  <c:v>42009.0</c:v>
                </c:pt>
                <c:pt idx="22">
                  <c:v>42010.0</c:v>
                </c:pt>
                <c:pt idx="23">
                  <c:v>42011.0</c:v>
                </c:pt>
                <c:pt idx="24">
                  <c:v>42012.0</c:v>
                </c:pt>
                <c:pt idx="25">
                  <c:v>42013.0</c:v>
                </c:pt>
                <c:pt idx="26">
                  <c:v>42014.0</c:v>
                </c:pt>
                <c:pt idx="27">
                  <c:v>42015.0</c:v>
                </c:pt>
                <c:pt idx="28">
                  <c:v>42016.0</c:v>
                </c:pt>
                <c:pt idx="29">
                  <c:v>42017.0</c:v>
                </c:pt>
                <c:pt idx="30">
                  <c:v>42018.0</c:v>
                </c:pt>
                <c:pt idx="31">
                  <c:v>42019.0</c:v>
                </c:pt>
                <c:pt idx="32">
                  <c:v>42020.0</c:v>
                </c:pt>
                <c:pt idx="33">
                  <c:v>42021.0</c:v>
                </c:pt>
                <c:pt idx="34">
                  <c:v>42022.0</c:v>
                </c:pt>
                <c:pt idx="35">
                  <c:v>42023.0</c:v>
                </c:pt>
                <c:pt idx="36">
                  <c:v>42024.0</c:v>
                </c:pt>
                <c:pt idx="37">
                  <c:v>42025.0</c:v>
                </c:pt>
                <c:pt idx="38">
                  <c:v>42026.0</c:v>
                </c:pt>
                <c:pt idx="39">
                  <c:v>42027.0</c:v>
                </c:pt>
                <c:pt idx="40">
                  <c:v>42028.0</c:v>
                </c:pt>
                <c:pt idx="41">
                  <c:v>42029.0</c:v>
                </c:pt>
                <c:pt idx="42">
                  <c:v>42030.0</c:v>
                </c:pt>
                <c:pt idx="43">
                  <c:v>42031.0</c:v>
                </c:pt>
                <c:pt idx="44">
                  <c:v>42032.0</c:v>
                </c:pt>
                <c:pt idx="45">
                  <c:v>42033.0</c:v>
                </c:pt>
                <c:pt idx="46">
                  <c:v>42034.0</c:v>
                </c:pt>
                <c:pt idx="47">
                  <c:v>42035.0</c:v>
                </c:pt>
                <c:pt idx="48">
                  <c:v>42036.0</c:v>
                </c:pt>
                <c:pt idx="49">
                  <c:v>42037.0</c:v>
                </c:pt>
                <c:pt idx="50">
                  <c:v>42038.0</c:v>
                </c:pt>
                <c:pt idx="51">
                  <c:v>42039.0</c:v>
                </c:pt>
                <c:pt idx="52">
                  <c:v>42040.0</c:v>
                </c:pt>
                <c:pt idx="53">
                  <c:v>42041.0</c:v>
                </c:pt>
                <c:pt idx="54">
                  <c:v>42042.0</c:v>
                </c:pt>
                <c:pt idx="55">
                  <c:v>42043.0</c:v>
                </c:pt>
                <c:pt idx="56">
                  <c:v>42044.0</c:v>
                </c:pt>
                <c:pt idx="57">
                  <c:v>42045.0</c:v>
                </c:pt>
                <c:pt idx="58">
                  <c:v>42046.0</c:v>
                </c:pt>
                <c:pt idx="59">
                  <c:v>42047.0</c:v>
                </c:pt>
                <c:pt idx="60">
                  <c:v>42048.0</c:v>
                </c:pt>
                <c:pt idx="61">
                  <c:v>42049.0</c:v>
                </c:pt>
                <c:pt idx="62">
                  <c:v>42050.0</c:v>
                </c:pt>
                <c:pt idx="63">
                  <c:v>42051.0</c:v>
                </c:pt>
                <c:pt idx="64">
                  <c:v>42052.0</c:v>
                </c:pt>
                <c:pt idx="65">
                  <c:v>42053.0</c:v>
                </c:pt>
                <c:pt idx="66">
                  <c:v>42054.0</c:v>
                </c:pt>
                <c:pt idx="67">
                  <c:v>42055.0</c:v>
                </c:pt>
                <c:pt idx="68">
                  <c:v>42056.0</c:v>
                </c:pt>
                <c:pt idx="69">
                  <c:v>42057.0</c:v>
                </c:pt>
                <c:pt idx="70">
                  <c:v>42058.0</c:v>
                </c:pt>
                <c:pt idx="71">
                  <c:v>42059.0</c:v>
                </c:pt>
                <c:pt idx="72">
                  <c:v>42060.0</c:v>
                </c:pt>
                <c:pt idx="73">
                  <c:v>42061.0</c:v>
                </c:pt>
                <c:pt idx="74">
                  <c:v>42062.0</c:v>
                </c:pt>
                <c:pt idx="75">
                  <c:v>42063.0</c:v>
                </c:pt>
                <c:pt idx="76">
                  <c:v>42064.0</c:v>
                </c:pt>
                <c:pt idx="77">
                  <c:v>42065.0</c:v>
                </c:pt>
                <c:pt idx="78">
                  <c:v>42066.0</c:v>
                </c:pt>
                <c:pt idx="79">
                  <c:v>42067.0</c:v>
                </c:pt>
                <c:pt idx="80">
                  <c:v>42068.0</c:v>
                </c:pt>
                <c:pt idx="81">
                  <c:v>42069.0</c:v>
                </c:pt>
                <c:pt idx="82">
                  <c:v>42070.0</c:v>
                </c:pt>
                <c:pt idx="83">
                  <c:v>42071.0</c:v>
                </c:pt>
                <c:pt idx="84">
                  <c:v>42072.0</c:v>
                </c:pt>
                <c:pt idx="85">
                  <c:v>42073.0</c:v>
                </c:pt>
                <c:pt idx="86">
                  <c:v>42074.0</c:v>
                </c:pt>
                <c:pt idx="87">
                  <c:v>42075.0</c:v>
                </c:pt>
                <c:pt idx="88">
                  <c:v>42076.0</c:v>
                </c:pt>
                <c:pt idx="89">
                  <c:v>42077.0</c:v>
                </c:pt>
                <c:pt idx="90">
                  <c:v>42078.0</c:v>
                </c:pt>
                <c:pt idx="91">
                  <c:v>42079.0</c:v>
                </c:pt>
                <c:pt idx="92">
                  <c:v>42080.0</c:v>
                </c:pt>
                <c:pt idx="93">
                  <c:v>42081.0</c:v>
                </c:pt>
                <c:pt idx="94">
                  <c:v>42082.0</c:v>
                </c:pt>
                <c:pt idx="95">
                  <c:v>42083.0</c:v>
                </c:pt>
                <c:pt idx="96">
                  <c:v>42084.0</c:v>
                </c:pt>
                <c:pt idx="97">
                  <c:v>42085.0</c:v>
                </c:pt>
                <c:pt idx="98">
                  <c:v>42086.0</c:v>
                </c:pt>
                <c:pt idx="99">
                  <c:v>42087.0</c:v>
                </c:pt>
                <c:pt idx="100">
                  <c:v>42088.0</c:v>
                </c:pt>
                <c:pt idx="101">
                  <c:v>42089.0</c:v>
                </c:pt>
                <c:pt idx="102">
                  <c:v>42090.0</c:v>
                </c:pt>
                <c:pt idx="103">
                  <c:v>42091.0</c:v>
                </c:pt>
                <c:pt idx="104">
                  <c:v>42092.0</c:v>
                </c:pt>
                <c:pt idx="105">
                  <c:v>42093.0</c:v>
                </c:pt>
              </c:numCache>
            </c:numRef>
          </c:xVal>
          <c:yVal>
            <c:numRef>
              <c:f>'Met Data'!$C$4:$C$109</c:f>
              <c:numCache>
                <c:formatCode>General</c:formatCode>
                <c:ptCount val="106"/>
                <c:pt idx="0">
                  <c:v>0.06</c:v>
                </c:pt>
                <c:pt idx="1">
                  <c:v>0.15</c:v>
                </c:pt>
                <c:pt idx="2">
                  <c:v>0.0</c:v>
                </c:pt>
                <c:pt idx="3">
                  <c:v>0.01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0.05</c:v>
                </c:pt>
                <c:pt idx="27">
                  <c:v>0.09</c:v>
                </c:pt>
                <c:pt idx="28">
                  <c:v>0.01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0.01</c:v>
                </c:pt>
                <c:pt idx="44">
                  <c:v>0.01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0.01</c:v>
                </c:pt>
                <c:pt idx="52">
                  <c:v>0.0</c:v>
                </c:pt>
                <c:pt idx="53">
                  <c:v>0.0</c:v>
                </c:pt>
                <c:pt idx="54">
                  <c:v>0.17</c:v>
                </c:pt>
                <c:pt idx="55">
                  <c:v>0.05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</c:v>
                </c:pt>
                <c:pt idx="76">
                  <c:v>0.15</c:v>
                </c:pt>
                <c:pt idx="77">
                  <c:v>0.03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88824"/>
        <c:axId val="2089083352"/>
      </c:scatterChart>
      <c:valAx>
        <c:axId val="208907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89077896"/>
        <c:crosses val="autoZero"/>
        <c:crossBetween val="midCat"/>
      </c:valAx>
      <c:valAx>
        <c:axId val="2089077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72344"/>
        <c:crosses val="autoZero"/>
        <c:crossBetween val="midCat"/>
      </c:valAx>
      <c:valAx>
        <c:axId val="2089083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Precipitation (inches)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88824"/>
        <c:crosses val="max"/>
        <c:crossBetween val="midCat"/>
      </c:valAx>
      <c:valAx>
        <c:axId val="208908882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2089083352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31128311808413"/>
          <c:y val="0.387460649794953"/>
          <c:w val="0.168871688191587"/>
          <c:h val="0.3423713824497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Dynamics with Relative Humidity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0230547601827"/>
          <c:y val="0.159334414277528"/>
          <c:w val="0.587144419242625"/>
          <c:h val="0.665506112661896"/>
        </c:manualLayout>
      </c:layout>
      <c:scatterChart>
        <c:scatterStyle val="lineMarker"/>
        <c:varyColors val="0"/>
        <c:ser>
          <c:idx val="1"/>
          <c:order val="1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20488"/>
        <c:axId val="2090656968"/>
      </c:scatterChart>
      <c:scatterChart>
        <c:scatterStyle val="lineMarker"/>
        <c:varyColors val="0"/>
        <c:ser>
          <c:idx val="0"/>
          <c:order val="0"/>
          <c:tx>
            <c:v>Average Relative Humidity</c:v>
          </c:tx>
          <c:spPr>
            <a:ln w="28575">
              <a:solidFill>
                <a:srgbClr val="060694"/>
              </a:solidFill>
            </a:ln>
          </c:spPr>
          <c:marker>
            <c:symbol val="none"/>
          </c:marker>
          <c:xVal>
            <c:numRef>
              <c:f>'Met Data'!$F$4:$F$109</c:f>
              <c:numCache>
                <c:formatCode>m/d/yy</c:formatCode>
                <c:ptCount val="106"/>
                <c:pt idx="0">
                  <c:v>41988.0</c:v>
                </c:pt>
                <c:pt idx="1">
                  <c:v>41989.0</c:v>
                </c:pt>
                <c:pt idx="2">
                  <c:v>41990.0</c:v>
                </c:pt>
                <c:pt idx="3">
                  <c:v>41991.0</c:v>
                </c:pt>
                <c:pt idx="4">
                  <c:v>41992.0</c:v>
                </c:pt>
                <c:pt idx="5">
                  <c:v>41993.0</c:v>
                </c:pt>
                <c:pt idx="6">
                  <c:v>41994.0</c:v>
                </c:pt>
                <c:pt idx="7">
                  <c:v>41995.0</c:v>
                </c:pt>
                <c:pt idx="8">
                  <c:v>41996.0</c:v>
                </c:pt>
                <c:pt idx="9">
                  <c:v>41997.0</c:v>
                </c:pt>
                <c:pt idx="10">
                  <c:v>41998.0</c:v>
                </c:pt>
                <c:pt idx="11">
                  <c:v>41999.0</c:v>
                </c:pt>
                <c:pt idx="12">
                  <c:v>42000.0</c:v>
                </c:pt>
                <c:pt idx="13">
                  <c:v>42001.0</c:v>
                </c:pt>
                <c:pt idx="14">
                  <c:v>42002.0</c:v>
                </c:pt>
                <c:pt idx="15">
                  <c:v>42003.0</c:v>
                </c:pt>
                <c:pt idx="16">
                  <c:v>42004.0</c:v>
                </c:pt>
                <c:pt idx="17">
                  <c:v>42005.0</c:v>
                </c:pt>
                <c:pt idx="18">
                  <c:v>42006.0</c:v>
                </c:pt>
                <c:pt idx="19">
                  <c:v>42007.0</c:v>
                </c:pt>
                <c:pt idx="20">
                  <c:v>42008.0</c:v>
                </c:pt>
                <c:pt idx="21">
                  <c:v>42009.0</c:v>
                </c:pt>
                <c:pt idx="22">
                  <c:v>42010.0</c:v>
                </c:pt>
                <c:pt idx="23">
                  <c:v>42011.0</c:v>
                </c:pt>
                <c:pt idx="24">
                  <c:v>42012.0</c:v>
                </c:pt>
                <c:pt idx="25">
                  <c:v>42013.0</c:v>
                </c:pt>
                <c:pt idx="26">
                  <c:v>42014.0</c:v>
                </c:pt>
                <c:pt idx="27">
                  <c:v>42015.0</c:v>
                </c:pt>
                <c:pt idx="28">
                  <c:v>42016.0</c:v>
                </c:pt>
                <c:pt idx="29">
                  <c:v>42017.0</c:v>
                </c:pt>
                <c:pt idx="30">
                  <c:v>42018.0</c:v>
                </c:pt>
                <c:pt idx="31">
                  <c:v>42019.0</c:v>
                </c:pt>
                <c:pt idx="32">
                  <c:v>42020.0</c:v>
                </c:pt>
                <c:pt idx="33">
                  <c:v>42021.0</c:v>
                </c:pt>
                <c:pt idx="34">
                  <c:v>42022.0</c:v>
                </c:pt>
                <c:pt idx="35">
                  <c:v>42023.0</c:v>
                </c:pt>
                <c:pt idx="36">
                  <c:v>42024.0</c:v>
                </c:pt>
                <c:pt idx="37">
                  <c:v>42025.0</c:v>
                </c:pt>
                <c:pt idx="38">
                  <c:v>42026.0</c:v>
                </c:pt>
                <c:pt idx="39">
                  <c:v>42027.0</c:v>
                </c:pt>
                <c:pt idx="40">
                  <c:v>42028.0</c:v>
                </c:pt>
                <c:pt idx="41">
                  <c:v>42029.0</c:v>
                </c:pt>
                <c:pt idx="42">
                  <c:v>42030.0</c:v>
                </c:pt>
                <c:pt idx="43">
                  <c:v>42031.0</c:v>
                </c:pt>
                <c:pt idx="44">
                  <c:v>42032.0</c:v>
                </c:pt>
                <c:pt idx="45">
                  <c:v>42033.0</c:v>
                </c:pt>
                <c:pt idx="46">
                  <c:v>42034.0</c:v>
                </c:pt>
                <c:pt idx="47">
                  <c:v>42035.0</c:v>
                </c:pt>
                <c:pt idx="48">
                  <c:v>42036.0</c:v>
                </c:pt>
                <c:pt idx="49">
                  <c:v>42037.0</c:v>
                </c:pt>
                <c:pt idx="50">
                  <c:v>42038.0</c:v>
                </c:pt>
                <c:pt idx="51">
                  <c:v>42039.0</c:v>
                </c:pt>
                <c:pt idx="52">
                  <c:v>42040.0</c:v>
                </c:pt>
                <c:pt idx="53">
                  <c:v>42041.0</c:v>
                </c:pt>
                <c:pt idx="54">
                  <c:v>42042.0</c:v>
                </c:pt>
                <c:pt idx="55">
                  <c:v>42043.0</c:v>
                </c:pt>
                <c:pt idx="56">
                  <c:v>42044.0</c:v>
                </c:pt>
                <c:pt idx="57">
                  <c:v>42045.0</c:v>
                </c:pt>
                <c:pt idx="58">
                  <c:v>42046.0</c:v>
                </c:pt>
                <c:pt idx="59">
                  <c:v>42047.0</c:v>
                </c:pt>
                <c:pt idx="60">
                  <c:v>42048.0</c:v>
                </c:pt>
                <c:pt idx="61">
                  <c:v>42049.0</c:v>
                </c:pt>
                <c:pt idx="62">
                  <c:v>42050.0</c:v>
                </c:pt>
                <c:pt idx="63">
                  <c:v>42051.0</c:v>
                </c:pt>
                <c:pt idx="64">
                  <c:v>42052.0</c:v>
                </c:pt>
                <c:pt idx="65">
                  <c:v>42053.0</c:v>
                </c:pt>
                <c:pt idx="66">
                  <c:v>42054.0</c:v>
                </c:pt>
                <c:pt idx="67">
                  <c:v>42055.0</c:v>
                </c:pt>
                <c:pt idx="68">
                  <c:v>42056.0</c:v>
                </c:pt>
                <c:pt idx="69">
                  <c:v>42057.0</c:v>
                </c:pt>
                <c:pt idx="70">
                  <c:v>42058.0</c:v>
                </c:pt>
                <c:pt idx="71">
                  <c:v>42059.0</c:v>
                </c:pt>
                <c:pt idx="72">
                  <c:v>42060.0</c:v>
                </c:pt>
                <c:pt idx="73">
                  <c:v>42061.0</c:v>
                </c:pt>
                <c:pt idx="74">
                  <c:v>42062.0</c:v>
                </c:pt>
                <c:pt idx="75">
                  <c:v>42063.0</c:v>
                </c:pt>
                <c:pt idx="76">
                  <c:v>42064.0</c:v>
                </c:pt>
                <c:pt idx="77">
                  <c:v>42065.0</c:v>
                </c:pt>
                <c:pt idx="78">
                  <c:v>42066.0</c:v>
                </c:pt>
                <c:pt idx="79">
                  <c:v>42067.0</c:v>
                </c:pt>
                <c:pt idx="80">
                  <c:v>42068.0</c:v>
                </c:pt>
                <c:pt idx="81">
                  <c:v>42069.0</c:v>
                </c:pt>
                <c:pt idx="82">
                  <c:v>42070.0</c:v>
                </c:pt>
                <c:pt idx="83">
                  <c:v>42071.0</c:v>
                </c:pt>
                <c:pt idx="84">
                  <c:v>42072.0</c:v>
                </c:pt>
                <c:pt idx="85">
                  <c:v>42073.0</c:v>
                </c:pt>
                <c:pt idx="86">
                  <c:v>42074.0</c:v>
                </c:pt>
                <c:pt idx="87">
                  <c:v>42075.0</c:v>
                </c:pt>
                <c:pt idx="88">
                  <c:v>42076.0</c:v>
                </c:pt>
                <c:pt idx="89">
                  <c:v>42077.0</c:v>
                </c:pt>
                <c:pt idx="90">
                  <c:v>42078.0</c:v>
                </c:pt>
                <c:pt idx="91">
                  <c:v>42079.0</c:v>
                </c:pt>
                <c:pt idx="92">
                  <c:v>42080.0</c:v>
                </c:pt>
                <c:pt idx="93">
                  <c:v>42081.0</c:v>
                </c:pt>
                <c:pt idx="94">
                  <c:v>42082.0</c:v>
                </c:pt>
                <c:pt idx="95">
                  <c:v>42083.0</c:v>
                </c:pt>
                <c:pt idx="96">
                  <c:v>42084.0</c:v>
                </c:pt>
                <c:pt idx="97">
                  <c:v>42085.0</c:v>
                </c:pt>
                <c:pt idx="98">
                  <c:v>42086.0</c:v>
                </c:pt>
                <c:pt idx="99">
                  <c:v>42087.0</c:v>
                </c:pt>
                <c:pt idx="100">
                  <c:v>42088.0</c:v>
                </c:pt>
                <c:pt idx="101">
                  <c:v>42089.0</c:v>
                </c:pt>
                <c:pt idx="102">
                  <c:v>42090.0</c:v>
                </c:pt>
                <c:pt idx="103">
                  <c:v>42091.0</c:v>
                </c:pt>
                <c:pt idx="104">
                  <c:v>42092.0</c:v>
                </c:pt>
                <c:pt idx="105">
                  <c:v>42093.0</c:v>
                </c:pt>
              </c:numCache>
            </c:numRef>
          </c:xVal>
          <c:yVal>
            <c:numRef>
              <c:f>'Met Data'!$G$4:$G$109</c:f>
              <c:numCache>
                <c:formatCode>0.0</c:formatCode>
                <c:ptCount val="106"/>
                <c:pt idx="0">
                  <c:v>77.45833333333333</c:v>
                </c:pt>
                <c:pt idx="1">
                  <c:v>78.875</c:v>
                </c:pt>
                <c:pt idx="2">
                  <c:v>82.25</c:v>
                </c:pt>
                <c:pt idx="3">
                  <c:v>84.45833333333333</c:v>
                </c:pt>
                <c:pt idx="4">
                  <c:v>83.29166666666667</c:v>
                </c:pt>
                <c:pt idx="5">
                  <c:v>87.04166666666667</c:v>
                </c:pt>
                <c:pt idx="6">
                  <c:v>76.54166666666667</c:v>
                </c:pt>
                <c:pt idx="7">
                  <c:v>67.82608695652173</c:v>
                </c:pt>
                <c:pt idx="8">
                  <c:v>64.31818181818181</c:v>
                </c:pt>
                <c:pt idx="9">
                  <c:v>79.625</c:v>
                </c:pt>
                <c:pt idx="10">
                  <c:v>56.0</c:v>
                </c:pt>
                <c:pt idx="11">
                  <c:v>53.95833333333334</c:v>
                </c:pt>
                <c:pt idx="12">
                  <c:v>63.66666666666666</c:v>
                </c:pt>
                <c:pt idx="13">
                  <c:v>62.95833333333334</c:v>
                </c:pt>
                <c:pt idx="14">
                  <c:v>64.66666666666667</c:v>
                </c:pt>
                <c:pt idx="15">
                  <c:v>64.75</c:v>
                </c:pt>
                <c:pt idx="16">
                  <c:v>44.33333333333334</c:v>
                </c:pt>
                <c:pt idx="17">
                  <c:v>57.41666666666666</c:v>
                </c:pt>
                <c:pt idx="18">
                  <c:v>71.75</c:v>
                </c:pt>
                <c:pt idx="19">
                  <c:v>70.25</c:v>
                </c:pt>
                <c:pt idx="20">
                  <c:v>70.20833333333333</c:v>
                </c:pt>
                <c:pt idx="21">
                  <c:v>54.66666666666666</c:v>
                </c:pt>
                <c:pt idx="22">
                  <c:v>49.5</c:v>
                </c:pt>
                <c:pt idx="23">
                  <c:v>44.95833333333334</c:v>
                </c:pt>
                <c:pt idx="24">
                  <c:v>63.70833333333333</c:v>
                </c:pt>
                <c:pt idx="25">
                  <c:v>77.41666666666667</c:v>
                </c:pt>
                <c:pt idx="26">
                  <c:v>72.875</c:v>
                </c:pt>
                <c:pt idx="27">
                  <c:v>90.25</c:v>
                </c:pt>
                <c:pt idx="28">
                  <c:v>83.33333333333333</c:v>
                </c:pt>
                <c:pt idx="29">
                  <c:v>66.75</c:v>
                </c:pt>
                <c:pt idx="30">
                  <c:v>65.70833333333333</c:v>
                </c:pt>
                <c:pt idx="31">
                  <c:v>64.29166666666667</c:v>
                </c:pt>
                <c:pt idx="32">
                  <c:v>59.70833333333333</c:v>
                </c:pt>
                <c:pt idx="33">
                  <c:v>54.70833333333333</c:v>
                </c:pt>
                <c:pt idx="34">
                  <c:v>74.08333333333333</c:v>
                </c:pt>
                <c:pt idx="35">
                  <c:v>73.95833333333333</c:v>
                </c:pt>
                <c:pt idx="36">
                  <c:v>70.95833333333333</c:v>
                </c:pt>
                <c:pt idx="37">
                  <c:v>62.88888888888889</c:v>
                </c:pt>
                <c:pt idx="38">
                  <c:v>61.5909090909091</c:v>
                </c:pt>
                <c:pt idx="39">
                  <c:v>47.625</c:v>
                </c:pt>
                <c:pt idx="40">
                  <c:v>37.58333333333334</c:v>
                </c:pt>
                <c:pt idx="41">
                  <c:v>38.33333333333334</c:v>
                </c:pt>
                <c:pt idx="42">
                  <c:v>42.45833333333334</c:v>
                </c:pt>
                <c:pt idx="43">
                  <c:v>80.29166666666667</c:v>
                </c:pt>
                <c:pt idx="44">
                  <c:v>72.29166666666667</c:v>
                </c:pt>
                <c:pt idx="45">
                  <c:v>76.66666666666667</c:v>
                </c:pt>
                <c:pt idx="46">
                  <c:v>84.75</c:v>
                </c:pt>
                <c:pt idx="47">
                  <c:v>84.72222222222223</c:v>
                </c:pt>
                <c:pt idx="48">
                  <c:v>78.95833333333333</c:v>
                </c:pt>
                <c:pt idx="49">
                  <c:v>79.375</c:v>
                </c:pt>
                <c:pt idx="50">
                  <c:v>79.58333333333333</c:v>
                </c:pt>
                <c:pt idx="51">
                  <c:v>92.0</c:v>
                </c:pt>
                <c:pt idx="52">
                  <c:v>88.20833333333333</c:v>
                </c:pt>
                <c:pt idx="53">
                  <c:v>74.91666666666667</c:v>
                </c:pt>
                <c:pt idx="54">
                  <c:v>92.16666666666667</c:v>
                </c:pt>
                <c:pt idx="55">
                  <c:v>89.95454545454545</c:v>
                </c:pt>
                <c:pt idx="56">
                  <c:v>85.9090909090909</c:v>
                </c:pt>
                <c:pt idx="57">
                  <c:v>56.0</c:v>
                </c:pt>
                <c:pt idx="58">
                  <c:v>66.0</c:v>
                </c:pt>
                <c:pt idx="59">
                  <c:v>49.66666666666666</c:v>
                </c:pt>
                <c:pt idx="60">
                  <c:v>44.29166666666666</c:v>
                </c:pt>
                <c:pt idx="61">
                  <c:v>56.20833333333333</c:v>
                </c:pt>
                <c:pt idx="62">
                  <c:v>82.45833333333333</c:v>
                </c:pt>
                <c:pt idx="63">
                  <c:v>94.08333333333333</c:v>
                </c:pt>
                <c:pt idx="64">
                  <c:v>89.41666666666667</c:v>
                </c:pt>
                <c:pt idx="65">
                  <c:v>86.66666666666667</c:v>
                </c:pt>
                <c:pt idx="66">
                  <c:v>88.625</c:v>
                </c:pt>
                <c:pt idx="67">
                  <c:v>87.83333333333333</c:v>
                </c:pt>
                <c:pt idx="68">
                  <c:v>83.45833333333333</c:v>
                </c:pt>
                <c:pt idx="69">
                  <c:v>80.08333333333333</c:v>
                </c:pt>
                <c:pt idx="70">
                  <c:v>67.16666666666667</c:v>
                </c:pt>
                <c:pt idx="71">
                  <c:v>60.45833333333334</c:v>
                </c:pt>
                <c:pt idx="72">
                  <c:v>57.5</c:v>
                </c:pt>
                <c:pt idx="73">
                  <c:v>73.5</c:v>
                </c:pt>
                <c:pt idx="74">
                  <c:v>81.95833333333333</c:v>
                </c:pt>
                <c:pt idx="75">
                  <c:v>85.5</c:v>
                </c:pt>
                <c:pt idx="76" formatCode="General">
                  <c:v>82.04347826086956</c:v>
                </c:pt>
                <c:pt idx="77" formatCode="General">
                  <c:v>81.41666666666667</c:v>
                </c:pt>
                <c:pt idx="78" formatCode="General">
                  <c:v>75.29166666666667</c:v>
                </c:pt>
                <c:pt idx="79" formatCode="General">
                  <c:v>63.45833333333334</c:v>
                </c:pt>
                <c:pt idx="80" formatCode="General">
                  <c:v>55.125</c:v>
                </c:pt>
                <c:pt idx="81" formatCode="General">
                  <c:v>30.58333333333333</c:v>
                </c:pt>
                <c:pt idx="82" formatCode="General">
                  <c:v>48.83333333333334</c:v>
                </c:pt>
                <c:pt idx="83" formatCode="General">
                  <c:v>87.45833333333333</c:v>
                </c:pt>
                <c:pt idx="84" formatCode="General">
                  <c:v>90.04166666666667</c:v>
                </c:pt>
                <c:pt idx="85" formatCode="General">
                  <c:v>91.33333333333333</c:v>
                </c:pt>
                <c:pt idx="86" formatCode="General">
                  <c:v>86.25</c:v>
                </c:pt>
                <c:pt idx="87" formatCode="General">
                  <c:v>60.375</c:v>
                </c:pt>
                <c:pt idx="88" formatCode="General">
                  <c:v>53.79166666666666</c:v>
                </c:pt>
                <c:pt idx="89" formatCode="General">
                  <c:v>48.75</c:v>
                </c:pt>
                <c:pt idx="90" formatCode="General">
                  <c:v>49.58333333333334</c:v>
                </c:pt>
                <c:pt idx="91" formatCode="General">
                  <c:v>69.20833333333333</c:v>
                </c:pt>
                <c:pt idx="92" formatCode="General">
                  <c:v>72.29166666666667</c:v>
                </c:pt>
                <c:pt idx="93" formatCode="General">
                  <c:v>67.29166666666667</c:v>
                </c:pt>
                <c:pt idx="94" formatCode="General">
                  <c:v>77.29166666666667</c:v>
                </c:pt>
                <c:pt idx="95" formatCode="General">
                  <c:v>87.5</c:v>
                </c:pt>
                <c:pt idx="96" formatCode="General">
                  <c:v>89.70833333333333</c:v>
                </c:pt>
                <c:pt idx="97" formatCode="General">
                  <c:v>84.66666666666667</c:v>
                </c:pt>
                <c:pt idx="98" formatCode="General">
                  <c:v>75.20833333333333</c:v>
                </c:pt>
                <c:pt idx="99" formatCode="General">
                  <c:v>63.04166666666666</c:v>
                </c:pt>
                <c:pt idx="100" formatCode="General">
                  <c:v>64.16666666666667</c:v>
                </c:pt>
                <c:pt idx="101" formatCode="General">
                  <c:v>56.66666666666666</c:v>
                </c:pt>
                <c:pt idx="102" formatCode="General">
                  <c:v>89.66666666666667</c:v>
                </c:pt>
                <c:pt idx="103" formatCode="General">
                  <c:v>88.16666666666667</c:v>
                </c:pt>
                <c:pt idx="104" formatCode="General">
                  <c:v>79.33333333333333</c:v>
                </c:pt>
                <c:pt idx="105" formatCode="General">
                  <c:v>89.95833333333333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67896"/>
        <c:axId val="2090662408"/>
      </c:scatterChart>
      <c:valAx>
        <c:axId val="2090620488"/>
        <c:scaling>
          <c:orientation val="minMax"/>
          <c:min val="420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2090656968"/>
        <c:crosses val="autoZero"/>
        <c:crossBetween val="midCat"/>
      </c:valAx>
      <c:valAx>
        <c:axId val="2090656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620488"/>
        <c:crosses val="autoZero"/>
        <c:crossBetween val="midCat"/>
      </c:valAx>
      <c:valAx>
        <c:axId val="2090662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Humidity (%)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090667896"/>
        <c:crosses val="max"/>
        <c:crossBetween val="midCat"/>
      </c:valAx>
      <c:valAx>
        <c:axId val="20906678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2090662408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675530821706"/>
          <c:y val="0.217059875522458"/>
          <c:w val="0.230055204056494"/>
          <c:h val="0.622585989031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Dynamics with Minimum Relative Humidity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0230547601827"/>
          <c:y val="0.159334414277528"/>
          <c:w val="0.587144419242625"/>
          <c:h val="0.665506112661896"/>
        </c:manualLayout>
      </c:layout>
      <c:scatterChart>
        <c:scatterStyle val="lineMarker"/>
        <c:varyColors val="0"/>
        <c:ser>
          <c:idx val="1"/>
          <c:order val="1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44248"/>
        <c:axId val="2089149832"/>
      </c:scatterChart>
      <c:scatterChart>
        <c:scatterStyle val="lineMarker"/>
        <c:varyColors val="0"/>
        <c:ser>
          <c:idx val="0"/>
          <c:order val="0"/>
          <c:tx>
            <c:v>Min Relative Humidity</c:v>
          </c:tx>
          <c:spPr>
            <a:ln w="28575">
              <a:solidFill>
                <a:srgbClr val="060694"/>
              </a:solidFill>
            </a:ln>
          </c:spPr>
          <c:marker>
            <c:symbol val="none"/>
          </c:marker>
          <c:xVal>
            <c:numRef>
              <c:f>'Met Data'!$F$4:$F$123</c:f>
              <c:numCache>
                <c:formatCode>m/d/yy</c:formatCode>
                <c:ptCount val="120"/>
                <c:pt idx="0">
                  <c:v>41988.0</c:v>
                </c:pt>
                <c:pt idx="1">
                  <c:v>41989.0</c:v>
                </c:pt>
                <c:pt idx="2">
                  <c:v>41990.0</c:v>
                </c:pt>
                <c:pt idx="3">
                  <c:v>41991.0</c:v>
                </c:pt>
                <c:pt idx="4">
                  <c:v>41992.0</c:v>
                </c:pt>
                <c:pt idx="5">
                  <c:v>41993.0</c:v>
                </c:pt>
                <c:pt idx="6">
                  <c:v>41994.0</c:v>
                </c:pt>
                <c:pt idx="7">
                  <c:v>41995.0</c:v>
                </c:pt>
                <c:pt idx="8">
                  <c:v>41996.0</c:v>
                </c:pt>
                <c:pt idx="9">
                  <c:v>41997.0</c:v>
                </c:pt>
                <c:pt idx="10">
                  <c:v>41998.0</c:v>
                </c:pt>
                <c:pt idx="11">
                  <c:v>41999.0</c:v>
                </c:pt>
                <c:pt idx="12">
                  <c:v>42000.0</c:v>
                </c:pt>
                <c:pt idx="13">
                  <c:v>42001.0</c:v>
                </c:pt>
                <c:pt idx="14">
                  <c:v>42002.0</c:v>
                </c:pt>
                <c:pt idx="15">
                  <c:v>42003.0</c:v>
                </c:pt>
                <c:pt idx="16">
                  <c:v>42004.0</c:v>
                </c:pt>
                <c:pt idx="17">
                  <c:v>42005.0</c:v>
                </c:pt>
                <c:pt idx="18">
                  <c:v>42006.0</c:v>
                </c:pt>
                <c:pt idx="19">
                  <c:v>42007.0</c:v>
                </c:pt>
                <c:pt idx="20">
                  <c:v>42008.0</c:v>
                </c:pt>
                <c:pt idx="21">
                  <c:v>42009.0</c:v>
                </c:pt>
                <c:pt idx="22">
                  <c:v>42010.0</c:v>
                </c:pt>
                <c:pt idx="23">
                  <c:v>42011.0</c:v>
                </c:pt>
                <c:pt idx="24">
                  <c:v>42012.0</c:v>
                </c:pt>
                <c:pt idx="25">
                  <c:v>42013.0</c:v>
                </c:pt>
                <c:pt idx="26">
                  <c:v>42014.0</c:v>
                </c:pt>
                <c:pt idx="27">
                  <c:v>42015.0</c:v>
                </c:pt>
                <c:pt idx="28">
                  <c:v>42016.0</c:v>
                </c:pt>
                <c:pt idx="29">
                  <c:v>42017.0</c:v>
                </c:pt>
                <c:pt idx="30">
                  <c:v>42018.0</c:v>
                </c:pt>
                <c:pt idx="31">
                  <c:v>42019.0</c:v>
                </c:pt>
                <c:pt idx="32">
                  <c:v>42020.0</c:v>
                </c:pt>
                <c:pt idx="33">
                  <c:v>42021.0</c:v>
                </c:pt>
                <c:pt idx="34">
                  <c:v>42022.0</c:v>
                </c:pt>
                <c:pt idx="35">
                  <c:v>42023.0</c:v>
                </c:pt>
                <c:pt idx="36">
                  <c:v>42024.0</c:v>
                </c:pt>
                <c:pt idx="37">
                  <c:v>42025.0</c:v>
                </c:pt>
                <c:pt idx="38">
                  <c:v>42026.0</c:v>
                </c:pt>
                <c:pt idx="39">
                  <c:v>42027.0</c:v>
                </c:pt>
                <c:pt idx="40">
                  <c:v>42028.0</c:v>
                </c:pt>
                <c:pt idx="41">
                  <c:v>42029.0</c:v>
                </c:pt>
                <c:pt idx="42">
                  <c:v>42030.0</c:v>
                </c:pt>
                <c:pt idx="43">
                  <c:v>42031.0</c:v>
                </c:pt>
                <c:pt idx="44">
                  <c:v>42032.0</c:v>
                </c:pt>
                <c:pt idx="45">
                  <c:v>42033.0</c:v>
                </c:pt>
                <c:pt idx="46">
                  <c:v>42034.0</c:v>
                </c:pt>
                <c:pt idx="47">
                  <c:v>42035.0</c:v>
                </c:pt>
                <c:pt idx="48">
                  <c:v>42036.0</c:v>
                </c:pt>
                <c:pt idx="49">
                  <c:v>42037.0</c:v>
                </c:pt>
                <c:pt idx="50">
                  <c:v>42038.0</c:v>
                </c:pt>
                <c:pt idx="51">
                  <c:v>42039.0</c:v>
                </c:pt>
                <c:pt idx="52">
                  <c:v>42040.0</c:v>
                </c:pt>
                <c:pt idx="53">
                  <c:v>42041.0</c:v>
                </c:pt>
                <c:pt idx="54">
                  <c:v>42042.0</c:v>
                </c:pt>
                <c:pt idx="55">
                  <c:v>42043.0</c:v>
                </c:pt>
                <c:pt idx="56">
                  <c:v>42044.0</c:v>
                </c:pt>
                <c:pt idx="57">
                  <c:v>42045.0</c:v>
                </c:pt>
                <c:pt idx="58">
                  <c:v>42046.0</c:v>
                </c:pt>
                <c:pt idx="59">
                  <c:v>42047.0</c:v>
                </c:pt>
                <c:pt idx="60">
                  <c:v>42048.0</c:v>
                </c:pt>
                <c:pt idx="61">
                  <c:v>42049.0</c:v>
                </c:pt>
                <c:pt idx="62">
                  <c:v>42050.0</c:v>
                </c:pt>
                <c:pt idx="63">
                  <c:v>42051.0</c:v>
                </c:pt>
                <c:pt idx="64">
                  <c:v>42052.0</c:v>
                </c:pt>
                <c:pt idx="65">
                  <c:v>42053.0</c:v>
                </c:pt>
                <c:pt idx="66">
                  <c:v>42054.0</c:v>
                </c:pt>
                <c:pt idx="67">
                  <c:v>42055.0</c:v>
                </c:pt>
                <c:pt idx="68">
                  <c:v>42056.0</c:v>
                </c:pt>
                <c:pt idx="69">
                  <c:v>42057.0</c:v>
                </c:pt>
                <c:pt idx="70">
                  <c:v>42058.0</c:v>
                </c:pt>
                <c:pt idx="71">
                  <c:v>42059.0</c:v>
                </c:pt>
                <c:pt idx="72">
                  <c:v>42060.0</c:v>
                </c:pt>
                <c:pt idx="73">
                  <c:v>42061.0</c:v>
                </c:pt>
                <c:pt idx="74">
                  <c:v>42062.0</c:v>
                </c:pt>
                <c:pt idx="75">
                  <c:v>42063.0</c:v>
                </c:pt>
                <c:pt idx="76">
                  <c:v>42064.0</c:v>
                </c:pt>
                <c:pt idx="77">
                  <c:v>42065.0</c:v>
                </c:pt>
                <c:pt idx="78">
                  <c:v>42066.0</c:v>
                </c:pt>
                <c:pt idx="79">
                  <c:v>42067.0</c:v>
                </c:pt>
                <c:pt idx="80">
                  <c:v>42068.0</c:v>
                </c:pt>
                <c:pt idx="81">
                  <c:v>42069.0</c:v>
                </c:pt>
                <c:pt idx="82">
                  <c:v>42070.0</c:v>
                </c:pt>
                <c:pt idx="83">
                  <c:v>42071.0</c:v>
                </c:pt>
                <c:pt idx="84">
                  <c:v>42072.0</c:v>
                </c:pt>
                <c:pt idx="85">
                  <c:v>42073.0</c:v>
                </c:pt>
                <c:pt idx="86">
                  <c:v>42074.0</c:v>
                </c:pt>
                <c:pt idx="87">
                  <c:v>42075.0</c:v>
                </c:pt>
                <c:pt idx="88">
                  <c:v>42076.0</c:v>
                </c:pt>
                <c:pt idx="89">
                  <c:v>42077.0</c:v>
                </c:pt>
                <c:pt idx="90">
                  <c:v>42078.0</c:v>
                </c:pt>
                <c:pt idx="91">
                  <c:v>42079.0</c:v>
                </c:pt>
                <c:pt idx="92">
                  <c:v>42080.0</c:v>
                </c:pt>
                <c:pt idx="93">
                  <c:v>42081.0</c:v>
                </c:pt>
                <c:pt idx="94">
                  <c:v>42082.0</c:v>
                </c:pt>
                <c:pt idx="95">
                  <c:v>42083.0</c:v>
                </c:pt>
                <c:pt idx="96">
                  <c:v>42084.0</c:v>
                </c:pt>
                <c:pt idx="97">
                  <c:v>42085.0</c:v>
                </c:pt>
                <c:pt idx="98">
                  <c:v>42086.0</c:v>
                </c:pt>
                <c:pt idx="99">
                  <c:v>42087.0</c:v>
                </c:pt>
                <c:pt idx="100">
                  <c:v>42088.0</c:v>
                </c:pt>
                <c:pt idx="101">
                  <c:v>42089.0</c:v>
                </c:pt>
                <c:pt idx="102">
                  <c:v>42090.0</c:v>
                </c:pt>
                <c:pt idx="103">
                  <c:v>42091.0</c:v>
                </c:pt>
                <c:pt idx="104">
                  <c:v>42092.0</c:v>
                </c:pt>
                <c:pt idx="105">
                  <c:v>42093.0</c:v>
                </c:pt>
                <c:pt idx="106">
                  <c:v>42094.0</c:v>
                </c:pt>
                <c:pt idx="107">
                  <c:v>42095.0</c:v>
                </c:pt>
                <c:pt idx="108">
                  <c:v>42096.0</c:v>
                </c:pt>
                <c:pt idx="109">
                  <c:v>42097.0</c:v>
                </c:pt>
                <c:pt idx="110">
                  <c:v>42098.0</c:v>
                </c:pt>
                <c:pt idx="111">
                  <c:v>42099.0</c:v>
                </c:pt>
                <c:pt idx="112">
                  <c:v>42100.0</c:v>
                </c:pt>
                <c:pt idx="113">
                  <c:v>42101.0</c:v>
                </c:pt>
                <c:pt idx="114">
                  <c:v>42102.0</c:v>
                </c:pt>
                <c:pt idx="115">
                  <c:v>42103.0</c:v>
                </c:pt>
                <c:pt idx="116">
                  <c:v>42104.0</c:v>
                </c:pt>
                <c:pt idx="117">
                  <c:v>42105.0</c:v>
                </c:pt>
                <c:pt idx="118">
                  <c:v>42106.0</c:v>
                </c:pt>
                <c:pt idx="119">
                  <c:v>42107.0</c:v>
                </c:pt>
              </c:numCache>
            </c:numRef>
          </c:xVal>
          <c:yVal>
            <c:numRef>
              <c:f>'Met Data'!$I$4:$I$123</c:f>
              <c:numCache>
                <c:formatCode>General</c:formatCode>
                <c:ptCount val="120"/>
                <c:pt idx="0">
                  <c:v>51.0</c:v>
                </c:pt>
                <c:pt idx="1">
                  <c:v>66.0</c:v>
                </c:pt>
                <c:pt idx="2">
                  <c:v>63.0</c:v>
                </c:pt>
                <c:pt idx="3">
                  <c:v>72.0</c:v>
                </c:pt>
                <c:pt idx="4">
                  <c:v>67.0</c:v>
                </c:pt>
                <c:pt idx="5">
                  <c:v>77.0</c:v>
                </c:pt>
                <c:pt idx="6">
                  <c:v>59.0</c:v>
                </c:pt>
                <c:pt idx="7">
                  <c:v>52.0</c:v>
                </c:pt>
                <c:pt idx="8">
                  <c:v>42.0</c:v>
                </c:pt>
                <c:pt idx="9">
                  <c:v>60.0</c:v>
                </c:pt>
                <c:pt idx="10">
                  <c:v>36.0</c:v>
                </c:pt>
                <c:pt idx="11">
                  <c:v>35.0</c:v>
                </c:pt>
                <c:pt idx="12">
                  <c:v>37.0</c:v>
                </c:pt>
                <c:pt idx="13">
                  <c:v>40.0</c:v>
                </c:pt>
                <c:pt idx="14">
                  <c:v>39.0</c:v>
                </c:pt>
                <c:pt idx="15">
                  <c:v>44.0</c:v>
                </c:pt>
                <c:pt idx="16">
                  <c:v>19.0</c:v>
                </c:pt>
                <c:pt idx="17">
                  <c:v>30.0</c:v>
                </c:pt>
                <c:pt idx="18">
                  <c:v>47.0</c:v>
                </c:pt>
                <c:pt idx="19">
                  <c:v>50.0</c:v>
                </c:pt>
                <c:pt idx="20">
                  <c:v>44.0</c:v>
                </c:pt>
                <c:pt idx="21">
                  <c:v>27.0</c:v>
                </c:pt>
                <c:pt idx="22">
                  <c:v>26.0</c:v>
                </c:pt>
                <c:pt idx="23">
                  <c:v>20.0</c:v>
                </c:pt>
                <c:pt idx="24">
                  <c:v>40.0</c:v>
                </c:pt>
                <c:pt idx="25">
                  <c:v>47.0</c:v>
                </c:pt>
                <c:pt idx="26">
                  <c:v>50.0</c:v>
                </c:pt>
                <c:pt idx="27">
                  <c:v>74.0</c:v>
                </c:pt>
                <c:pt idx="28">
                  <c:v>67.0</c:v>
                </c:pt>
                <c:pt idx="29">
                  <c:v>46.0</c:v>
                </c:pt>
                <c:pt idx="30">
                  <c:v>40.0</c:v>
                </c:pt>
                <c:pt idx="31">
                  <c:v>37.0</c:v>
                </c:pt>
                <c:pt idx="32">
                  <c:v>36.0</c:v>
                </c:pt>
                <c:pt idx="33">
                  <c:v>29.0</c:v>
                </c:pt>
                <c:pt idx="34">
                  <c:v>52.0</c:v>
                </c:pt>
                <c:pt idx="35">
                  <c:v>44.0</c:v>
                </c:pt>
                <c:pt idx="36">
                  <c:v>49.0</c:v>
                </c:pt>
                <c:pt idx="37">
                  <c:v>41.0</c:v>
                </c:pt>
                <c:pt idx="38">
                  <c:v>35.0</c:v>
                </c:pt>
                <c:pt idx="39">
                  <c:v>27.0</c:v>
                </c:pt>
                <c:pt idx="40">
                  <c:v>19.0</c:v>
                </c:pt>
                <c:pt idx="41">
                  <c:v>21.0</c:v>
                </c:pt>
                <c:pt idx="42">
                  <c:v>30.0</c:v>
                </c:pt>
                <c:pt idx="43">
                  <c:v>52.0</c:v>
                </c:pt>
                <c:pt idx="44">
                  <c:v>52.0</c:v>
                </c:pt>
                <c:pt idx="45">
                  <c:v>52.0</c:v>
                </c:pt>
                <c:pt idx="46">
                  <c:v>62.0</c:v>
                </c:pt>
                <c:pt idx="47">
                  <c:v>39.0</c:v>
                </c:pt>
                <c:pt idx="48">
                  <c:v>54.0</c:v>
                </c:pt>
                <c:pt idx="49">
                  <c:v>41.0</c:v>
                </c:pt>
                <c:pt idx="50">
                  <c:v>43.0</c:v>
                </c:pt>
                <c:pt idx="51">
                  <c:v>76.0</c:v>
                </c:pt>
                <c:pt idx="52">
                  <c:v>68.0</c:v>
                </c:pt>
                <c:pt idx="53">
                  <c:v>51.0</c:v>
                </c:pt>
                <c:pt idx="54">
                  <c:v>76.0</c:v>
                </c:pt>
                <c:pt idx="55">
                  <c:v>78.0</c:v>
                </c:pt>
                <c:pt idx="56">
                  <c:v>66.0</c:v>
                </c:pt>
                <c:pt idx="57">
                  <c:v>33.0</c:v>
                </c:pt>
                <c:pt idx="58">
                  <c:v>36.0</c:v>
                </c:pt>
                <c:pt idx="59">
                  <c:v>20.0</c:v>
                </c:pt>
                <c:pt idx="60">
                  <c:v>17.0</c:v>
                </c:pt>
                <c:pt idx="61">
                  <c:v>27.0</c:v>
                </c:pt>
                <c:pt idx="62">
                  <c:v>66.0</c:v>
                </c:pt>
                <c:pt idx="63">
                  <c:v>82.0</c:v>
                </c:pt>
                <c:pt idx="64">
                  <c:v>81.0</c:v>
                </c:pt>
                <c:pt idx="65">
                  <c:v>75.0</c:v>
                </c:pt>
                <c:pt idx="66">
                  <c:v>71.0</c:v>
                </c:pt>
                <c:pt idx="67">
                  <c:v>71.0</c:v>
                </c:pt>
                <c:pt idx="68">
                  <c:v>68.0</c:v>
                </c:pt>
                <c:pt idx="69">
                  <c:v>65.0</c:v>
                </c:pt>
                <c:pt idx="70">
                  <c:v>39.0</c:v>
                </c:pt>
                <c:pt idx="71">
                  <c:v>32.0</c:v>
                </c:pt>
                <c:pt idx="72">
                  <c:v>31.0</c:v>
                </c:pt>
                <c:pt idx="73">
                  <c:v>40.0</c:v>
                </c:pt>
                <c:pt idx="74">
                  <c:v>66.0</c:v>
                </c:pt>
                <c:pt idx="75">
                  <c:v>62.0</c:v>
                </c:pt>
                <c:pt idx="76">
                  <c:v>63.0</c:v>
                </c:pt>
                <c:pt idx="77">
                  <c:v>59.0</c:v>
                </c:pt>
                <c:pt idx="78">
                  <c:v>54.0</c:v>
                </c:pt>
                <c:pt idx="79">
                  <c:v>38.0</c:v>
                </c:pt>
                <c:pt idx="80">
                  <c:v>20.0</c:v>
                </c:pt>
                <c:pt idx="81">
                  <c:v>13.0</c:v>
                </c:pt>
                <c:pt idx="82">
                  <c:v>24.0</c:v>
                </c:pt>
                <c:pt idx="83">
                  <c:v>67.0</c:v>
                </c:pt>
                <c:pt idx="84">
                  <c:v>69.0</c:v>
                </c:pt>
                <c:pt idx="85">
                  <c:v>80.0</c:v>
                </c:pt>
                <c:pt idx="86">
                  <c:v>69.0</c:v>
                </c:pt>
                <c:pt idx="87">
                  <c:v>31.0</c:v>
                </c:pt>
                <c:pt idx="88">
                  <c:v>32.0</c:v>
                </c:pt>
                <c:pt idx="89">
                  <c:v>16.0</c:v>
                </c:pt>
                <c:pt idx="90">
                  <c:v>26.0</c:v>
                </c:pt>
                <c:pt idx="91">
                  <c:v>43.0</c:v>
                </c:pt>
                <c:pt idx="92">
                  <c:v>54.0</c:v>
                </c:pt>
                <c:pt idx="93">
                  <c:v>49.0</c:v>
                </c:pt>
                <c:pt idx="94">
                  <c:v>51.0</c:v>
                </c:pt>
                <c:pt idx="95">
                  <c:v>66.0</c:v>
                </c:pt>
                <c:pt idx="96">
                  <c:v>73.0</c:v>
                </c:pt>
                <c:pt idx="97">
                  <c:v>67.0</c:v>
                </c:pt>
                <c:pt idx="98">
                  <c:v>58.0</c:v>
                </c:pt>
                <c:pt idx="99">
                  <c:v>38.0</c:v>
                </c:pt>
                <c:pt idx="100">
                  <c:v>36.0</c:v>
                </c:pt>
                <c:pt idx="101">
                  <c:v>21.0</c:v>
                </c:pt>
                <c:pt idx="102">
                  <c:v>77.0</c:v>
                </c:pt>
                <c:pt idx="103">
                  <c:v>71.0</c:v>
                </c:pt>
                <c:pt idx="104">
                  <c:v>47.0</c:v>
                </c:pt>
                <c:pt idx="105">
                  <c:v>70.0</c:v>
                </c:pt>
                <c:pt idx="106">
                  <c:v>55.0</c:v>
                </c:pt>
                <c:pt idx="107">
                  <c:v>37.0</c:v>
                </c:pt>
                <c:pt idx="108">
                  <c:v>31.0</c:v>
                </c:pt>
                <c:pt idx="109">
                  <c:v>20.0</c:v>
                </c:pt>
                <c:pt idx="110">
                  <c:v>40.0</c:v>
                </c:pt>
                <c:pt idx="111">
                  <c:v>51.0</c:v>
                </c:pt>
                <c:pt idx="112">
                  <c:v>37.0</c:v>
                </c:pt>
                <c:pt idx="113">
                  <c:v>64.0</c:v>
                </c:pt>
                <c:pt idx="114">
                  <c:v>54.0</c:v>
                </c:pt>
                <c:pt idx="115">
                  <c:v>39.0</c:v>
                </c:pt>
                <c:pt idx="116">
                  <c:v>44.0</c:v>
                </c:pt>
                <c:pt idx="117">
                  <c:v>35.0</c:v>
                </c:pt>
                <c:pt idx="118">
                  <c:v>48.0</c:v>
                </c:pt>
                <c:pt idx="119">
                  <c:v>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18968"/>
        <c:axId val="2089155288"/>
      </c:scatterChart>
      <c:valAx>
        <c:axId val="2089144248"/>
        <c:scaling>
          <c:orientation val="minMax"/>
          <c:max val="42100.0"/>
          <c:min val="420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2089149832"/>
        <c:crosses val="autoZero"/>
        <c:crossBetween val="midCat"/>
      </c:valAx>
      <c:valAx>
        <c:axId val="2089149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144248"/>
        <c:crosses val="autoZero"/>
        <c:crossBetween val="midCat"/>
      </c:valAx>
      <c:valAx>
        <c:axId val="2089155288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Humidity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18968"/>
        <c:crosses val="max"/>
        <c:crossBetween val="midCat"/>
      </c:valAx>
      <c:valAx>
        <c:axId val="20890189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2089155288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675530821706"/>
          <c:y val="0.217059875522458"/>
          <c:w val="0.230055204056494"/>
          <c:h val="0.622585989031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Dynamics with Solar Insolation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0230547601827"/>
          <c:y val="0.159334414277528"/>
          <c:w val="0.587144419242625"/>
          <c:h val="0.665506112661896"/>
        </c:manualLayout>
      </c:layout>
      <c:scatterChart>
        <c:scatterStyle val="lineMarker"/>
        <c:varyColors val="0"/>
        <c:ser>
          <c:idx val="1"/>
          <c:order val="1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xVal>
          <c:y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10776"/>
        <c:axId val="2090863304"/>
      </c:scatterChart>
      <c:scatterChart>
        <c:scatterStyle val="lineMarker"/>
        <c:varyColors val="0"/>
        <c:ser>
          <c:idx val="0"/>
          <c:order val="0"/>
          <c:tx>
            <c:v>Max insolation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'Met Data'!$L$4:$L$79</c:f>
              <c:numCache>
                <c:formatCode>m/d/yy</c:formatCode>
                <c:ptCount val="76"/>
                <c:pt idx="0">
                  <c:v>41988.0</c:v>
                </c:pt>
                <c:pt idx="1">
                  <c:v>41989.0</c:v>
                </c:pt>
                <c:pt idx="2">
                  <c:v>41990.0</c:v>
                </c:pt>
                <c:pt idx="3">
                  <c:v>41991.0</c:v>
                </c:pt>
                <c:pt idx="4">
                  <c:v>41992.0</c:v>
                </c:pt>
                <c:pt idx="5">
                  <c:v>41993.0</c:v>
                </c:pt>
                <c:pt idx="6">
                  <c:v>41994.0</c:v>
                </c:pt>
                <c:pt idx="7">
                  <c:v>41995.0</c:v>
                </c:pt>
                <c:pt idx="8">
                  <c:v>41996.0</c:v>
                </c:pt>
                <c:pt idx="9">
                  <c:v>41997.0</c:v>
                </c:pt>
                <c:pt idx="10">
                  <c:v>41998.0</c:v>
                </c:pt>
                <c:pt idx="11">
                  <c:v>41999.0</c:v>
                </c:pt>
                <c:pt idx="12">
                  <c:v>42000.0</c:v>
                </c:pt>
                <c:pt idx="13">
                  <c:v>42001.0</c:v>
                </c:pt>
                <c:pt idx="14">
                  <c:v>42002.0</c:v>
                </c:pt>
                <c:pt idx="15">
                  <c:v>42003.0</c:v>
                </c:pt>
                <c:pt idx="16">
                  <c:v>42004.0</c:v>
                </c:pt>
                <c:pt idx="17">
                  <c:v>42005.0</c:v>
                </c:pt>
                <c:pt idx="18">
                  <c:v>42006.0</c:v>
                </c:pt>
                <c:pt idx="19">
                  <c:v>42007.0</c:v>
                </c:pt>
                <c:pt idx="20">
                  <c:v>42008.0</c:v>
                </c:pt>
                <c:pt idx="21">
                  <c:v>42009.0</c:v>
                </c:pt>
                <c:pt idx="22">
                  <c:v>42010.0</c:v>
                </c:pt>
                <c:pt idx="23">
                  <c:v>42011.0</c:v>
                </c:pt>
                <c:pt idx="24">
                  <c:v>42012.0</c:v>
                </c:pt>
                <c:pt idx="25">
                  <c:v>42013.0</c:v>
                </c:pt>
                <c:pt idx="26">
                  <c:v>42014.0</c:v>
                </c:pt>
                <c:pt idx="27">
                  <c:v>42015.0</c:v>
                </c:pt>
                <c:pt idx="28">
                  <c:v>42016.0</c:v>
                </c:pt>
                <c:pt idx="29">
                  <c:v>42017.0</c:v>
                </c:pt>
                <c:pt idx="30">
                  <c:v>42018.0</c:v>
                </c:pt>
                <c:pt idx="31">
                  <c:v>42019.0</c:v>
                </c:pt>
                <c:pt idx="32">
                  <c:v>42020.0</c:v>
                </c:pt>
                <c:pt idx="33">
                  <c:v>42021.0</c:v>
                </c:pt>
                <c:pt idx="34">
                  <c:v>42022.0</c:v>
                </c:pt>
                <c:pt idx="35">
                  <c:v>42023.0</c:v>
                </c:pt>
                <c:pt idx="36">
                  <c:v>42024.0</c:v>
                </c:pt>
                <c:pt idx="37">
                  <c:v>42025.0</c:v>
                </c:pt>
                <c:pt idx="38">
                  <c:v>42026.0</c:v>
                </c:pt>
                <c:pt idx="39">
                  <c:v>42027.0</c:v>
                </c:pt>
                <c:pt idx="40">
                  <c:v>42028.0</c:v>
                </c:pt>
                <c:pt idx="41">
                  <c:v>42029.0</c:v>
                </c:pt>
                <c:pt idx="42">
                  <c:v>42030.0</c:v>
                </c:pt>
                <c:pt idx="43">
                  <c:v>42031.0</c:v>
                </c:pt>
                <c:pt idx="44">
                  <c:v>42032.0</c:v>
                </c:pt>
                <c:pt idx="45">
                  <c:v>42033.0</c:v>
                </c:pt>
                <c:pt idx="46">
                  <c:v>42034.0</c:v>
                </c:pt>
                <c:pt idx="47">
                  <c:v>42035.0</c:v>
                </c:pt>
                <c:pt idx="48">
                  <c:v>42036.0</c:v>
                </c:pt>
                <c:pt idx="49">
                  <c:v>42037.0</c:v>
                </c:pt>
                <c:pt idx="50">
                  <c:v>42038.0</c:v>
                </c:pt>
                <c:pt idx="51">
                  <c:v>42039.0</c:v>
                </c:pt>
                <c:pt idx="52">
                  <c:v>42040.0</c:v>
                </c:pt>
                <c:pt idx="53">
                  <c:v>42041.0</c:v>
                </c:pt>
                <c:pt idx="54">
                  <c:v>42042.0</c:v>
                </c:pt>
                <c:pt idx="55">
                  <c:v>42043.0</c:v>
                </c:pt>
                <c:pt idx="56">
                  <c:v>42044.0</c:v>
                </c:pt>
                <c:pt idx="57">
                  <c:v>42045.0</c:v>
                </c:pt>
                <c:pt idx="58">
                  <c:v>42046.0</c:v>
                </c:pt>
                <c:pt idx="59">
                  <c:v>42047.0</c:v>
                </c:pt>
                <c:pt idx="60">
                  <c:v>42048.0</c:v>
                </c:pt>
                <c:pt idx="61">
                  <c:v>42049.0</c:v>
                </c:pt>
                <c:pt idx="62">
                  <c:v>42050.0</c:v>
                </c:pt>
                <c:pt idx="63">
                  <c:v>42051.0</c:v>
                </c:pt>
                <c:pt idx="64">
                  <c:v>42052.0</c:v>
                </c:pt>
                <c:pt idx="65">
                  <c:v>42053.0</c:v>
                </c:pt>
                <c:pt idx="66">
                  <c:v>42054.0</c:v>
                </c:pt>
                <c:pt idx="67">
                  <c:v>42055.0</c:v>
                </c:pt>
                <c:pt idx="68">
                  <c:v>42056.0</c:v>
                </c:pt>
                <c:pt idx="69">
                  <c:v>42057.0</c:v>
                </c:pt>
                <c:pt idx="70">
                  <c:v>42058.0</c:v>
                </c:pt>
                <c:pt idx="71">
                  <c:v>42059.0</c:v>
                </c:pt>
                <c:pt idx="72">
                  <c:v>42060.0</c:v>
                </c:pt>
                <c:pt idx="73">
                  <c:v>42061.0</c:v>
                </c:pt>
                <c:pt idx="74">
                  <c:v>42062.0</c:v>
                </c:pt>
                <c:pt idx="75">
                  <c:v>42063.0</c:v>
                </c:pt>
              </c:numCache>
            </c:numRef>
          </c:xVal>
          <c:yVal>
            <c:numRef>
              <c:f>'Met Data'!$M$4:$M$79</c:f>
              <c:numCache>
                <c:formatCode>General</c:formatCode>
                <c:ptCount val="76"/>
                <c:pt idx="0">
                  <c:v>306.0</c:v>
                </c:pt>
                <c:pt idx="1">
                  <c:v>396.0</c:v>
                </c:pt>
                <c:pt idx="2">
                  <c:v>371.0</c:v>
                </c:pt>
                <c:pt idx="3">
                  <c:v>451.0</c:v>
                </c:pt>
                <c:pt idx="4">
                  <c:v>385.0</c:v>
                </c:pt>
                <c:pt idx="5">
                  <c:v>290.0</c:v>
                </c:pt>
                <c:pt idx="6">
                  <c:v>453.0</c:v>
                </c:pt>
                <c:pt idx="7">
                  <c:v>488.0</c:v>
                </c:pt>
                <c:pt idx="8">
                  <c:v>489.0</c:v>
                </c:pt>
                <c:pt idx="9">
                  <c:v>369.0</c:v>
                </c:pt>
                <c:pt idx="10">
                  <c:v>508.0</c:v>
                </c:pt>
                <c:pt idx="11">
                  <c:v>507.0</c:v>
                </c:pt>
                <c:pt idx="12">
                  <c:v>501.0</c:v>
                </c:pt>
                <c:pt idx="13">
                  <c:v>491.0</c:v>
                </c:pt>
                <c:pt idx="14">
                  <c:v>516.0</c:v>
                </c:pt>
                <c:pt idx="15">
                  <c:v>506.0</c:v>
                </c:pt>
                <c:pt idx="16">
                  <c:v>521.0</c:v>
                </c:pt>
                <c:pt idx="17">
                  <c:v>446.47</c:v>
                </c:pt>
                <c:pt idx="18">
                  <c:v>445.62</c:v>
                </c:pt>
                <c:pt idx="19">
                  <c:v>442.23</c:v>
                </c:pt>
                <c:pt idx="20">
                  <c:v>446.47</c:v>
                </c:pt>
                <c:pt idx="21">
                  <c:v>444.35</c:v>
                </c:pt>
                <c:pt idx="22">
                  <c:v>457.07</c:v>
                </c:pt>
                <c:pt idx="23">
                  <c:v>463.43</c:v>
                </c:pt>
                <c:pt idx="24">
                  <c:v>396.86</c:v>
                </c:pt>
                <c:pt idx="25">
                  <c:v>393.47</c:v>
                </c:pt>
                <c:pt idx="26">
                  <c:v>358.28</c:v>
                </c:pt>
                <c:pt idx="27">
                  <c:v>443.08</c:v>
                </c:pt>
                <c:pt idx="28">
                  <c:v>445.2</c:v>
                </c:pt>
                <c:pt idx="29">
                  <c:v>456.22</c:v>
                </c:pt>
                <c:pt idx="30">
                  <c:v>468.94</c:v>
                </c:pt>
                <c:pt idx="31">
                  <c:v>477.0</c:v>
                </c:pt>
                <c:pt idx="32">
                  <c:v>467.67</c:v>
                </c:pt>
                <c:pt idx="33">
                  <c:v>460.89</c:v>
                </c:pt>
                <c:pt idx="34">
                  <c:v>401.95</c:v>
                </c:pt>
                <c:pt idx="35">
                  <c:v>465.98</c:v>
                </c:pt>
                <c:pt idx="36">
                  <c:v>438.42</c:v>
                </c:pt>
                <c:pt idx="37">
                  <c:v>482.09</c:v>
                </c:pt>
                <c:pt idx="38">
                  <c:v>430.36</c:v>
                </c:pt>
                <c:pt idx="39">
                  <c:v>485.9</c:v>
                </c:pt>
                <c:pt idx="40">
                  <c:v>501.17</c:v>
                </c:pt>
                <c:pt idx="41">
                  <c:v>491.84</c:v>
                </c:pt>
                <c:pt idx="42">
                  <c:v>279.84</c:v>
                </c:pt>
                <c:pt idx="43">
                  <c:v>513.89</c:v>
                </c:pt>
                <c:pt idx="44">
                  <c:v>245.07</c:v>
                </c:pt>
                <c:pt idx="45">
                  <c:v>499.05</c:v>
                </c:pt>
                <c:pt idx="46">
                  <c:v>487.18</c:v>
                </c:pt>
                <c:pt idx="47">
                  <c:v>116.18</c:v>
                </c:pt>
                <c:pt idx="48">
                  <c:v>514.3099999999999</c:v>
                </c:pt>
                <c:pt idx="49">
                  <c:v>500.74</c:v>
                </c:pt>
                <c:pt idx="50">
                  <c:v>487.6</c:v>
                </c:pt>
                <c:pt idx="51">
                  <c:v>515.16</c:v>
                </c:pt>
                <c:pt idx="52">
                  <c:v>477.85</c:v>
                </c:pt>
                <c:pt idx="53">
                  <c:v>517.7</c:v>
                </c:pt>
                <c:pt idx="54">
                  <c:v>61.06</c:v>
                </c:pt>
                <c:pt idx="55">
                  <c:v>209.03</c:v>
                </c:pt>
                <c:pt idx="56">
                  <c:v>517.7</c:v>
                </c:pt>
                <c:pt idx="57">
                  <c:v>547.8099999999999</c:v>
                </c:pt>
                <c:pt idx="58">
                  <c:v>421.88</c:v>
                </c:pt>
                <c:pt idx="59">
                  <c:v>553.32</c:v>
                </c:pt>
                <c:pt idx="60">
                  <c:v>559.68</c:v>
                </c:pt>
                <c:pt idx="61">
                  <c:v>516.86</c:v>
                </c:pt>
                <c:pt idx="62">
                  <c:v>558.41</c:v>
                </c:pt>
                <c:pt idx="63">
                  <c:v>408.74</c:v>
                </c:pt>
                <c:pt idx="64">
                  <c:v>114.48</c:v>
                </c:pt>
                <c:pt idx="65">
                  <c:v>562.22</c:v>
                </c:pt>
                <c:pt idx="66">
                  <c:v>549.5</c:v>
                </c:pt>
                <c:pt idx="67">
                  <c:v>563.92</c:v>
                </c:pt>
                <c:pt idx="68">
                  <c:v>461.74</c:v>
                </c:pt>
                <c:pt idx="69">
                  <c:v>460.04</c:v>
                </c:pt>
                <c:pt idx="70">
                  <c:v>594.45</c:v>
                </c:pt>
                <c:pt idx="71">
                  <c:v>602.08</c:v>
                </c:pt>
                <c:pt idx="72">
                  <c:v>602.08</c:v>
                </c:pt>
                <c:pt idx="73">
                  <c:v>576.64</c:v>
                </c:pt>
                <c:pt idx="74">
                  <c:v>578.76</c:v>
                </c:pt>
                <c:pt idx="75">
                  <c:v>379.06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74216"/>
        <c:axId val="2090868744"/>
      </c:scatterChart>
      <c:valAx>
        <c:axId val="2091010776"/>
        <c:scaling>
          <c:orientation val="minMax"/>
          <c:min val="420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2090863304"/>
        <c:crosses val="autoZero"/>
        <c:crossBetween val="midCat"/>
      </c:valAx>
      <c:valAx>
        <c:axId val="2090863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10776"/>
        <c:crosses val="autoZero"/>
        <c:crossBetween val="midCat"/>
      </c:valAx>
      <c:valAx>
        <c:axId val="2090868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Solar Insolation (W/m^2)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74216"/>
        <c:crosses val="max"/>
        <c:crossBetween val="midCat"/>
      </c:valAx>
      <c:valAx>
        <c:axId val="209087421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one"/>
        <c:crossAx val="2090868744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675530821706"/>
          <c:y val="0.217059875522458"/>
          <c:w val="0.230055204056494"/>
          <c:h val="0.622585989031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Plant Cover effect on Germination by Cage</a:t>
            </a:r>
            <a:r>
              <a:rPr lang="en-US" baseline="0"/>
              <a:t> Treatment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090071616373"/>
          <c:y val="0.204735039749732"/>
          <c:w val="0.730571277585608"/>
          <c:h val="0.616839915261316"/>
        </c:manualLayout>
      </c:layout>
      <c:scatterChart>
        <c:scatterStyle val="lineMarker"/>
        <c:varyColors val="0"/>
        <c:ser>
          <c:idx val="1"/>
          <c:order val="0"/>
          <c:tx>
            <c:v>Cage Treatement</c:v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49, 1/4"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30, no cage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35,</a:t>
                    </a:r>
                    <a:r>
                      <a:rPr lang="en-US" baseline="0"/>
                      <a:t> 2x4"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9525" cap="flat" cmpd="sng" algn="ctr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670035170392"/>
                  <c:y val="-0.01776019559753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'Record Keeping'!$V$88:$V$90</c:f>
              <c:numCache>
                <c:formatCode>General</c:formatCode>
                <c:ptCount val="3"/>
                <c:pt idx="0">
                  <c:v>5.729166666666667</c:v>
                </c:pt>
                <c:pt idx="1">
                  <c:v>5.583333333333333</c:v>
                </c:pt>
                <c:pt idx="2">
                  <c:v>8.083333333333333</c:v>
                </c:pt>
              </c:numCache>
            </c:numRef>
          </c:xVal>
          <c:yVal>
            <c:numRef>
              <c:f>'Record Keeping'!$W$88:$W$90</c:f>
              <c:numCache>
                <c:formatCode>General</c:formatCode>
                <c:ptCount val="3"/>
                <c:pt idx="0">
                  <c:v>49.0</c:v>
                </c:pt>
                <c:pt idx="1">
                  <c:v>30.0</c:v>
                </c:pt>
                <c:pt idx="2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35960"/>
        <c:axId val="2088875864"/>
      </c:scatterChart>
      <c:valAx>
        <c:axId val="208893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vegetation %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875864"/>
        <c:crosses val="autoZero"/>
        <c:crossBetween val="midCat"/>
      </c:valAx>
      <c:valAx>
        <c:axId val="2088875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Germination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35960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52065094032819"/>
          <c:y val="0.285233145278248"/>
          <c:w val="0.135971306496612"/>
          <c:h val="0.2127900743361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Plant Cover effect on Germination by Topography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090071616373"/>
          <c:y val="0.162304952960918"/>
          <c:w val="0.730571277585608"/>
          <c:h val="0.65927000205013"/>
        </c:manualLayout>
      </c:layout>
      <c:scatterChart>
        <c:scatterStyle val="lineMarker"/>
        <c:varyColors val="0"/>
        <c:ser>
          <c:idx val="0"/>
          <c:order val="0"/>
          <c:tx>
            <c:v>Site Treatment</c:v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8, Gentle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38, Swale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53, Steep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15, Road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0591492246205213"/>
                  <c:y val="0.3342124085983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'Record Keeping'!$V$82:$V$85</c:f>
              <c:numCache>
                <c:formatCode>General</c:formatCode>
                <c:ptCount val="4"/>
                <c:pt idx="0">
                  <c:v>2.444444444444445</c:v>
                </c:pt>
                <c:pt idx="1">
                  <c:v>9.083333333333333</c:v>
                </c:pt>
                <c:pt idx="2">
                  <c:v>10.91666666666667</c:v>
                </c:pt>
                <c:pt idx="3">
                  <c:v>5.416666666666666</c:v>
                </c:pt>
              </c:numCache>
            </c:numRef>
          </c:xVal>
          <c:yVal>
            <c:numRef>
              <c:f>'Record Keeping'!$W$82:$W$85</c:f>
              <c:numCache>
                <c:formatCode>General</c:formatCode>
                <c:ptCount val="4"/>
                <c:pt idx="0">
                  <c:v>8.0</c:v>
                </c:pt>
                <c:pt idx="1">
                  <c:v>38.0</c:v>
                </c:pt>
                <c:pt idx="2">
                  <c:v>53.0</c:v>
                </c:pt>
                <c:pt idx="3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22712"/>
        <c:axId val="2090927976"/>
      </c:scatterChart>
      <c:valAx>
        <c:axId val="209092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vegetation %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27976"/>
        <c:crosses val="autoZero"/>
        <c:crossBetween val="midCat"/>
      </c:valAx>
      <c:valAx>
        <c:axId val="2090927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Germination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922712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52065094032819"/>
          <c:y val="0.285233145278248"/>
          <c:w val="0.135971306496612"/>
          <c:h val="0.2127900743361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Germination Across Cage Treatment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801837270341"/>
          <c:y val="0.148507217847769"/>
          <c:w val="0.87466426071741"/>
          <c:h val="0.711415500145815"/>
        </c:manualLayout>
      </c:layout>
      <c:barChart>
        <c:barDir val="col"/>
        <c:grouping val="clustered"/>
        <c:varyColors val="0"/>
        <c:ser>
          <c:idx val="0"/>
          <c:order val="0"/>
          <c:tx>
            <c:v>Effect of Caging on Germination</c:v>
          </c:tx>
          <c:spPr>
            <a:solidFill>
              <a:srgbClr val="92D050"/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(Results!$P$7,Results!$P$13,Results!$P$10)</c:f>
                <c:numCache>
                  <c:formatCode>General</c:formatCode>
                  <c:ptCount val="3"/>
                  <c:pt idx="0">
                    <c:v>2.095111632735399</c:v>
                  </c:pt>
                  <c:pt idx="1">
                    <c:v>2.320357293826641</c:v>
                  </c:pt>
                  <c:pt idx="2">
                    <c:v>2.186503396166874</c:v>
                  </c:pt>
                </c:numCache>
              </c:numRef>
            </c:plus>
            <c:minus>
              <c:numRef>
                <c:f>(Results!$P$7,Results!$P$13,Results!$P$10)</c:f>
                <c:numCache>
                  <c:formatCode>General</c:formatCode>
                  <c:ptCount val="3"/>
                  <c:pt idx="0">
                    <c:v>2.095111632735399</c:v>
                  </c:pt>
                  <c:pt idx="1">
                    <c:v>2.320357293826641</c:v>
                  </c:pt>
                  <c:pt idx="2">
                    <c:v>2.186503396166874</c:v>
                  </c:pt>
                </c:numCache>
              </c:numRef>
            </c:minus>
          </c:errBars>
          <c:cat>
            <c:strRef>
              <c:f>'Record Keeping'!$W$13:$W$15</c:f>
              <c:strCache>
                <c:ptCount val="3"/>
                <c:pt idx="0">
                  <c:v>1/4"</c:v>
                </c:pt>
                <c:pt idx="1">
                  <c:v>no cage</c:v>
                </c:pt>
                <c:pt idx="2">
                  <c:v>2"x4"</c:v>
                </c:pt>
              </c:strCache>
            </c:strRef>
          </c:cat>
          <c:val>
            <c:numRef>
              <c:f>'Record Keeping'!$X$13:$X$15</c:f>
              <c:numCache>
                <c:formatCode>General</c:formatCode>
                <c:ptCount val="3"/>
                <c:pt idx="0">
                  <c:v>49.0</c:v>
                </c:pt>
                <c:pt idx="1">
                  <c:v>31.0</c:v>
                </c:pt>
                <c:pt idx="2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37944"/>
        <c:axId val="2093719192"/>
      </c:barChart>
      <c:catAx>
        <c:axId val="209313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719192"/>
        <c:crosses val="autoZero"/>
        <c:auto val="1"/>
        <c:lblAlgn val="ctr"/>
        <c:lblOffset val="100"/>
        <c:noMultiLvlLbl val="0"/>
      </c:catAx>
      <c:valAx>
        <c:axId val="2093719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Germinants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2093137944"/>
        <c:crosses val="autoZero"/>
        <c:crossBetween val="between"/>
        <c:minorUnit val="5.0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Germination and Death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Germination Rate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('Record Keeping'!$Q$37,'Record Keeping'!$P$73,'Record Keeping'!$P$109,'Record Keeping'!$P$145,'Record Keeping'!$P$181,'Record Keeping'!$P$217)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Keeping'!$R$36,'Record Keeping'!$R$72,'Record Keeping'!$R$108,'Record Keeping'!$R$144,'Record Keeping'!$R$180,'Record Keeping'!$R$216)</c:f>
              <c:numCache>
                <c:formatCode>General</c:formatCode>
                <c:ptCount val="6"/>
                <c:pt idx="0">
                  <c:v>28.0</c:v>
                </c:pt>
                <c:pt idx="1">
                  <c:v>8.0</c:v>
                </c:pt>
                <c:pt idx="2">
                  <c:v>56.0</c:v>
                </c:pt>
                <c:pt idx="3">
                  <c:v>22.0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Death Rate</c:v>
          </c:tx>
          <c:spPr>
            <a:ln>
              <a:solidFill>
                <a:srgbClr val="CC0000"/>
              </a:solidFill>
            </a:ln>
          </c:spPr>
          <c:marker>
            <c:symbol val="none"/>
          </c:marker>
          <c:cat>
            <c:numRef>
              <c:f>('Record Keeping'!$Q$37,'Record Keeping'!$P$73,'Record Keeping'!$P$109,'Record Keeping'!$P$145,'Record Keeping'!$P$181,'Record Keeping'!$P$217)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Keeping'!$R$37,'Record Keeping'!$R$73,'Record Keeping'!$R$109,'Record Keeping'!$R$145,'Record Keeping'!$R$181,'Record Keeping'!$R$217)</c:f>
              <c:numCache>
                <c:formatCode>General</c:formatCode>
                <c:ptCount val="6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17.0</c:v>
                </c:pt>
                <c:pt idx="4">
                  <c:v>30.0</c:v>
                </c:pt>
                <c:pt idx="5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91160"/>
        <c:axId val="2091296632"/>
      </c:lineChart>
      <c:dateAx>
        <c:axId val="209129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1296632"/>
        <c:crosses val="autoZero"/>
        <c:auto val="1"/>
        <c:lblOffset val="100"/>
        <c:baseTimeUnit val="days"/>
        <c:majorUnit val="7.0"/>
        <c:majorTimeUnit val="days"/>
      </c:dateAx>
      <c:valAx>
        <c:axId val="2091296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9116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Plant Cover effect on Germination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090071616373"/>
          <c:y val="0.162304952960918"/>
          <c:w val="0.730571277585608"/>
          <c:h val="0.65927000205013"/>
        </c:manualLayout>
      </c:layout>
      <c:scatterChart>
        <c:scatterStyle val="lineMarker"/>
        <c:varyColors val="0"/>
        <c:ser>
          <c:idx val="0"/>
          <c:order val="0"/>
          <c:tx>
            <c:v>Site Treatment</c:v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8, Gentle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38, Swale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53, Steep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15, Road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0591492246205213"/>
                  <c:y val="0.3342124085983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'Record Keeping'!$V$82:$V$85</c:f>
              <c:numCache>
                <c:formatCode>General</c:formatCode>
                <c:ptCount val="4"/>
                <c:pt idx="0">
                  <c:v>2.444444444444445</c:v>
                </c:pt>
                <c:pt idx="1">
                  <c:v>9.083333333333333</c:v>
                </c:pt>
                <c:pt idx="2">
                  <c:v>10.91666666666667</c:v>
                </c:pt>
                <c:pt idx="3">
                  <c:v>5.416666666666666</c:v>
                </c:pt>
              </c:numCache>
            </c:numRef>
          </c:xVal>
          <c:yVal>
            <c:numRef>
              <c:f>'Record Keeping'!$W$82:$W$85</c:f>
              <c:numCache>
                <c:formatCode>General</c:formatCode>
                <c:ptCount val="4"/>
                <c:pt idx="0">
                  <c:v>8.0</c:v>
                </c:pt>
                <c:pt idx="1">
                  <c:v>38.0</c:v>
                </c:pt>
                <c:pt idx="2">
                  <c:v>53.0</c:v>
                </c:pt>
                <c:pt idx="3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v>Cage Treatement</c:v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49, 1/4"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30, no cage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35,</a:t>
                    </a:r>
                    <a:r>
                      <a:rPr lang="en-US" baseline="0"/>
                      <a:t> 2x4"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9525" cap="flat" cmpd="sng" algn="ctr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1670035170392"/>
                  <c:y val="-0.01776019559753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'Record Keeping'!$V$88:$V$90</c:f>
              <c:numCache>
                <c:formatCode>General</c:formatCode>
                <c:ptCount val="3"/>
                <c:pt idx="0">
                  <c:v>5.729166666666667</c:v>
                </c:pt>
                <c:pt idx="1">
                  <c:v>5.583333333333333</c:v>
                </c:pt>
                <c:pt idx="2">
                  <c:v>8.083333333333333</c:v>
                </c:pt>
              </c:numCache>
            </c:numRef>
          </c:xVal>
          <c:yVal>
            <c:numRef>
              <c:f>'Record Keeping'!$W$88:$W$90</c:f>
              <c:numCache>
                <c:formatCode>General</c:formatCode>
                <c:ptCount val="3"/>
                <c:pt idx="0">
                  <c:v>49.0</c:v>
                </c:pt>
                <c:pt idx="1">
                  <c:v>30.0</c:v>
                </c:pt>
                <c:pt idx="2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28472"/>
        <c:axId val="2090211000"/>
      </c:scatterChart>
      <c:valAx>
        <c:axId val="20892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vegetation %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211000"/>
        <c:crosses val="autoZero"/>
        <c:crossBetween val="midCat"/>
      </c:valAx>
      <c:valAx>
        <c:axId val="209021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Germination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28472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2065094032819"/>
          <c:y val="0.285233145278248"/>
          <c:w val="0.135971306496612"/>
          <c:h val="0.2127900743361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Scarification Treatment</c:v>
          </c:tx>
          <c:spPr>
            <a:solidFill>
              <a:srgbClr val="92D050"/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'Record Keeping'!$R$18:$R$19</c:f>
              <c:strCache>
                <c:ptCount val="2"/>
                <c:pt idx="0">
                  <c:v>Scarified</c:v>
                </c:pt>
                <c:pt idx="1">
                  <c:v>Unscarified</c:v>
                </c:pt>
              </c:strCache>
            </c:strRef>
          </c:cat>
          <c:val>
            <c:numRef>
              <c:f>'Record Keeping'!$S$18:$S$19</c:f>
              <c:numCache>
                <c:formatCode>General</c:formatCode>
                <c:ptCount val="2"/>
                <c:pt idx="0">
                  <c:v>84.0</c:v>
                </c:pt>
                <c:pt idx="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500328"/>
        <c:axId val="2089234536"/>
      </c:barChart>
      <c:catAx>
        <c:axId val="208950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Seed 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234536"/>
        <c:crosses val="autoZero"/>
        <c:auto val="1"/>
        <c:lblAlgn val="ctr"/>
        <c:lblOffset val="100"/>
        <c:noMultiLvlLbl val="0"/>
      </c:catAx>
      <c:valAx>
        <c:axId val="2089234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Germinants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5003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Germination Rates Across Sites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Keeping'!$AC$27,'Record Keeping'!$AC$63,'Record Keeping'!$AC$99,'Record Keeping'!$AC$135,'Record Keeping'!$AC$171,'Record Keeping'!$AC$207)</c:f>
              <c:numCache>
                <c:formatCode>General</c:formatCode>
                <c:ptCount val="6"/>
                <c:pt idx="0">
                  <c:v>14.0</c:v>
                </c:pt>
                <c:pt idx="1">
                  <c:v>3.0</c:v>
                </c:pt>
                <c:pt idx="2">
                  <c:v>28.0</c:v>
                </c:pt>
                <c:pt idx="3">
                  <c:v>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Keeping'!$AC$36,'Record Keeping'!$AC$72,'Record Keeping'!$AC$108,'Record Keeping'!$AC$144,'Record Keeping'!$AC$180,'Record Keeping'!$AC$216)</c:f>
              <c:numCache>
                <c:formatCode>General</c:formatCode>
                <c:ptCount val="6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77656"/>
        <c:axId val="2089283192"/>
      </c:lineChart>
      <c:dateAx>
        <c:axId val="208927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89283192"/>
        <c:crosses val="autoZero"/>
        <c:auto val="1"/>
        <c:lblOffset val="100"/>
        <c:baseTimeUnit val="days"/>
        <c:majorUnit val="7.0"/>
        <c:majorTimeUnit val="days"/>
      </c:dateAx>
      <c:valAx>
        <c:axId val="2089283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277656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Death Rates Across Sites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545279668325"/>
          <c:y val="0.138337204329579"/>
          <c:w val="0.615819280485774"/>
          <c:h val="0.650499777888"/>
        </c:manualLayout>
      </c:layout>
      <c:lineChart>
        <c:grouping val="standard"/>
        <c:varyColors val="0"/>
        <c:ser>
          <c:idx val="0"/>
          <c:order val="0"/>
          <c:tx>
            <c:v>Gentle Slope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Keeping'!$AC$10,'Record Keeping'!$AC$46,'Record Keeping'!$AC$82,'Record Keeping'!$AC$118,'Record Keeping'!$AC$154,'Record Keeping'!$AC$190)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Swale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0105563145846922"/>
                  <c:y val="0.02457826181072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B0F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Keeping'!$AC$19,'Record Keeping'!$AC$55,'Record Keeping'!$AC$91,'Record Keeping'!$AC$127,'Record Keeping'!$AC$163,'Record Keeping'!$AC$199)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13.0</c:v>
                </c:pt>
                <c:pt idx="5">
                  <c:v>9.0</c:v>
                </c:pt>
              </c:numCache>
            </c:numRef>
          </c:val>
          <c:smooth val="0"/>
        </c:ser>
        <c:ser>
          <c:idx val="2"/>
          <c:order val="2"/>
          <c:tx>
            <c:v>Steep Slope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103232880461261"/>
                  <c:y val="-0.05610672843036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Keeping'!$AC$28,'Record Keeping'!$AC$64,'Record Keeping'!$AC$100,'Record Keeping'!$AC$136,'Record Keeping'!$AC$172,'Record Keeping'!$AC$208)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21.0</c:v>
                </c:pt>
                <c:pt idx="5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v>Road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0.0141519888157638"/>
                  <c:y val="-0.03456765313260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Keeping'!$AC$37,'Record Keeping'!$AC$73,'Record Keeping'!$AC$109,'Record Keeping'!$AC$145,'Record Keeping'!$AC$181,'Record Keeping'!$AC$217)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6.0</c:v>
                </c:pt>
                <c:pt idx="5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13384"/>
        <c:axId val="2091118744"/>
      </c:lineChart>
      <c:dateAx>
        <c:axId val="209111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1118744"/>
        <c:crosses val="autoZero"/>
        <c:auto val="1"/>
        <c:lblOffset val="100"/>
        <c:baseTimeUnit val="days"/>
        <c:majorUnit val="7.0"/>
        <c:majorTimeUnit val="days"/>
      </c:dateAx>
      <c:valAx>
        <c:axId val="2091118744"/>
        <c:scaling>
          <c:orientation val="minMax"/>
          <c:max val="2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11338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Temp Dynamics at Gentle</a:t>
            </a:r>
            <a:r>
              <a:rPr lang="en-US" baseline="0"/>
              <a:t> Slope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91060214816325"/>
          <c:y val="0.0988851427263756"/>
          <c:w val="0.789275299300402"/>
          <c:h val="0.616859646961001"/>
        </c:manualLayout>
      </c:layout>
      <c:lineChart>
        <c:grouping val="standard"/>
        <c:varyColors val="0"/>
        <c:ser>
          <c:idx val="2"/>
          <c:order val="2"/>
          <c:tx>
            <c:v>Death Rate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Keeping'!$AC$10,'Record Keeping'!$AC$46,'Record Keeping'!$AC$82,'Record Keeping'!$AC$118,'Record Keeping'!$AC$154,'Record Keeping'!$AC$190)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  <c:smooth val="0"/>
        </c:ser>
        <c:ser>
          <c:idx val="0"/>
          <c:order val="0"/>
          <c:tx>
            <c:v>Germination Rate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('Record Keeping'!$A$10,'Record Keeping'!$A$43,'Record Keeping'!$A$84,'Record Keeping'!$A$123,'Record Keeping'!$A$149,'Record Keeping'!$A$193,'Record Keeping'!$A$237)</c:f>
              <c:numCache>
                <c:formatCode>m/d/yy</c:formatCode>
                <c:ptCount val="7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  <c:pt idx="6">
                  <c:v>42107.0</c:v>
                </c:pt>
              </c:numCache>
            </c:numRef>
          </c:cat>
          <c:val>
            <c:numRef>
              <c:f>('Record Keeping'!$AC$9,'Record Keeping'!$AC$45,'Record Keeping'!$AC$81,'Record Keeping'!$AC$117,'Record Keeping'!$AC$153)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79944"/>
        <c:axId val="2091185272"/>
      </c:lineChart>
      <c:lineChart>
        <c:grouping val="standard"/>
        <c:varyColors val="0"/>
        <c:ser>
          <c:idx val="1"/>
          <c:order val="1"/>
          <c:tx>
            <c:v>Average Temp</c:v>
          </c:tx>
          <c:spPr>
            <a:ln>
              <a:solidFill>
                <a:srgbClr val="FFC000">
                  <a:alpha val="33000"/>
                </a:srgbClr>
              </a:solidFill>
            </a:ln>
          </c:spPr>
          <c:marker>
            <c:symbol val="none"/>
          </c:marker>
          <c:dLbls>
            <c:dLbl>
              <c:idx val="73"/>
              <c:layout>
                <c:manualLayout>
                  <c:x val="-0.0267673286838273"/>
                  <c:y val="-0.0065753436005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layout>
                <c:manualLayout>
                  <c:x val="-0.0185312275503419"/>
                  <c:y val="-0.009863015400800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movingAvg"/>
            <c:period val="11"/>
            <c:dispRSqr val="0"/>
            <c:dispEq val="0"/>
          </c:trendline>
          <c:cat>
            <c:numRef>
              <c:f>'Avg Temp Data'!$B$3:$B$291</c:f>
              <c:numCache>
                <c:formatCode>m/d/yy\ h:mm</c:formatCode>
                <c:ptCount val="289"/>
                <c:pt idx="0">
                  <c:v>41990.59375</c:v>
                </c:pt>
                <c:pt idx="1">
                  <c:v>41990.86458333334</c:v>
                </c:pt>
                <c:pt idx="2">
                  <c:v>41991.13541666666</c:v>
                </c:pt>
                <c:pt idx="3">
                  <c:v>41991.41666666666</c:v>
                </c:pt>
                <c:pt idx="4">
                  <c:v>41991.6875</c:v>
                </c:pt>
                <c:pt idx="5">
                  <c:v>41991.95833333333</c:v>
                </c:pt>
                <c:pt idx="6">
                  <c:v>41992.22916666666</c:v>
                </c:pt>
                <c:pt idx="7">
                  <c:v>41992.51041666666</c:v>
                </c:pt>
                <c:pt idx="8">
                  <c:v>41992.78125</c:v>
                </c:pt>
                <c:pt idx="9">
                  <c:v>41993.05208333334</c:v>
                </c:pt>
                <c:pt idx="10">
                  <c:v>41993.32291666666</c:v>
                </c:pt>
                <c:pt idx="11">
                  <c:v>41993.60416666666</c:v>
                </c:pt>
                <c:pt idx="12">
                  <c:v>41993.875</c:v>
                </c:pt>
                <c:pt idx="13">
                  <c:v>41994.14583333334</c:v>
                </c:pt>
                <c:pt idx="14">
                  <c:v>41994.41666666666</c:v>
                </c:pt>
                <c:pt idx="15">
                  <c:v>41994.69791666666</c:v>
                </c:pt>
                <c:pt idx="16">
                  <c:v>41994.96875</c:v>
                </c:pt>
                <c:pt idx="17">
                  <c:v>41995.23958333334</c:v>
                </c:pt>
                <c:pt idx="18">
                  <c:v>41995.51041666666</c:v>
                </c:pt>
                <c:pt idx="19">
                  <c:v>41995.79166666666</c:v>
                </c:pt>
                <c:pt idx="20">
                  <c:v>41996.0625</c:v>
                </c:pt>
                <c:pt idx="21">
                  <c:v>41996.33333333334</c:v>
                </c:pt>
                <c:pt idx="22">
                  <c:v>41996.60416666666</c:v>
                </c:pt>
                <c:pt idx="23">
                  <c:v>41996.88541666666</c:v>
                </c:pt>
                <c:pt idx="24">
                  <c:v>41997.15625</c:v>
                </c:pt>
                <c:pt idx="25">
                  <c:v>41997.42708333334</c:v>
                </c:pt>
                <c:pt idx="26">
                  <c:v>41997.69791666666</c:v>
                </c:pt>
                <c:pt idx="27">
                  <c:v>41997.97916666666</c:v>
                </c:pt>
                <c:pt idx="28">
                  <c:v>41998.25</c:v>
                </c:pt>
                <c:pt idx="29">
                  <c:v>41998.52083333334</c:v>
                </c:pt>
                <c:pt idx="30">
                  <c:v>41998.79166666666</c:v>
                </c:pt>
                <c:pt idx="31">
                  <c:v>41999.07291666666</c:v>
                </c:pt>
                <c:pt idx="32">
                  <c:v>41999.34375</c:v>
                </c:pt>
                <c:pt idx="33">
                  <c:v>41999.61458333334</c:v>
                </c:pt>
                <c:pt idx="34">
                  <c:v>41999.88541666666</c:v>
                </c:pt>
                <c:pt idx="35">
                  <c:v>42000.16666666666</c:v>
                </c:pt>
                <c:pt idx="36">
                  <c:v>42000.4375</c:v>
                </c:pt>
                <c:pt idx="37">
                  <c:v>42000.70833333334</c:v>
                </c:pt>
                <c:pt idx="38">
                  <c:v>42000.97916666666</c:v>
                </c:pt>
                <c:pt idx="39">
                  <c:v>42001.26041666666</c:v>
                </c:pt>
                <c:pt idx="40">
                  <c:v>42001.53125</c:v>
                </c:pt>
                <c:pt idx="41">
                  <c:v>42001.80208333334</c:v>
                </c:pt>
                <c:pt idx="42">
                  <c:v>42002.07291666666</c:v>
                </c:pt>
                <c:pt idx="43">
                  <c:v>42002.35416666666</c:v>
                </c:pt>
                <c:pt idx="44">
                  <c:v>42002.625</c:v>
                </c:pt>
                <c:pt idx="45">
                  <c:v>42002.89583333334</c:v>
                </c:pt>
                <c:pt idx="46">
                  <c:v>42003.16666666666</c:v>
                </c:pt>
                <c:pt idx="47">
                  <c:v>42003.44791666666</c:v>
                </c:pt>
                <c:pt idx="48">
                  <c:v>42003.71875</c:v>
                </c:pt>
                <c:pt idx="49">
                  <c:v>42003.98958333334</c:v>
                </c:pt>
                <c:pt idx="50">
                  <c:v>42004.26041666666</c:v>
                </c:pt>
                <c:pt idx="51">
                  <c:v>42004.54166666666</c:v>
                </c:pt>
                <c:pt idx="52">
                  <c:v>42004.8125</c:v>
                </c:pt>
                <c:pt idx="53">
                  <c:v>42005.08333333334</c:v>
                </c:pt>
                <c:pt idx="54">
                  <c:v>42005.35416666666</c:v>
                </c:pt>
                <c:pt idx="55">
                  <c:v>42005.63541666666</c:v>
                </c:pt>
                <c:pt idx="56">
                  <c:v>42005.90625</c:v>
                </c:pt>
                <c:pt idx="57">
                  <c:v>42006.17708333334</c:v>
                </c:pt>
                <c:pt idx="58">
                  <c:v>42006.44791666666</c:v>
                </c:pt>
                <c:pt idx="59">
                  <c:v>42006.72916666666</c:v>
                </c:pt>
                <c:pt idx="60">
                  <c:v>42007.0</c:v>
                </c:pt>
                <c:pt idx="61">
                  <c:v>42007.27083333334</c:v>
                </c:pt>
                <c:pt idx="62">
                  <c:v>42007.54166666666</c:v>
                </c:pt>
                <c:pt idx="63">
                  <c:v>42007.82291666666</c:v>
                </c:pt>
                <c:pt idx="64">
                  <c:v>42008.09375</c:v>
                </c:pt>
                <c:pt idx="65">
                  <c:v>42008.36458333334</c:v>
                </c:pt>
                <c:pt idx="66">
                  <c:v>42008.63541666666</c:v>
                </c:pt>
                <c:pt idx="67">
                  <c:v>42008.91666666666</c:v>
                </c:pt>
                <c:pt idx="68">
                  <c:v>42009.1875</c:v>
                </c:pt>
                <c:pt idx="69">
                  <c:v>42009.45833333333</c:v>
                </c:pt>
                <c:pt idx="70">
                  <c:v>42009.72916666666</c:v>
                </c:pt>
                <c:pt idx="71">
                  <c:v>42010.01041666666</c:v>
                </c:pt>
                <c:pt idx="72">
                  <c:v>42010.28125</c:v>
                </c:pt>
                <c:pt idx="73">
                  <c:v>42010.55208333334</c:v>
                </c:pt>
                <c:pt idx="74">
                  <c:v>42010.82291666666</c:v>
                </c:pt>
                <c:pt idx="75">
                  <c:v>42011.10416666666</c:v>
                </c:pt>
                <c:pt idx="76">
                  <c:v>42011.375</c:v>
                </c:pt>
                <c:pt idx="77">
                  <c:v>42011.64583333334</c:v>
                </c:pt>
                <c:pt idx="78">
                  <c:v>42011.91666666666</c:v>
                </c:pt>
                <c:pt idx="79">
                  <c:v>42012.19791666666</c:v>
                </c:pt>
                <c:pt idx="80">
                  <c:v>42012.46875</c:v>
                </c:pt>
                <c:pt idx="81">
                  <c:v>42012.73958333334</c:v>
                </c:pt>
                <c:pt idx="82">
                  <c:v>42013.01041666666</c:v>
                </c:pt>
                <c:pt idx="83">
                  <c:v>42013.29166666666</c:v>
                </c:pt>
                <c:pt idx="84">
                  <c:v>42013.5625</c:v>
                </c:pt>
                <c:pt idx="85">
                  <c:v>42013.83333333334</c:v>
                </c:pt>
                <c:pt idx="86">
                  <c:v>42014.10416666666</c:v>
                </c:pt>
                <c:pt idx="87">
                  <c:v>42014.38541666666</c:v>
                </c:pt>
                <c:pt idx="88">
                  <c:v>42014.65625</c:v>
                </c:pt>
                <c:pt idx="89">
                  <c:v>42014.92708333334</c:v>
                </c:pt>
                <c:pt idx="90">
                  <c:v>42015.19791666666</c:v>
                </c:pt>
                <c:pt idx="91">
                  <c:v>42015.47916666666</c:v>
                </c:pt>
                <c:pt idx="92">
                  <c:v>42015.75</c:v>
                </c:pt>
                <c:pt idx="93">
                  <c:v>42016.02083333334</c:v>
                </c:pt>
                <c:pt idx="94">
                  <c:v>42016.29166666666</c:v>
                </c:pt>
                <c:pt idx="95">
                  <c:v>42016.57291666666</c:v>
                </c:pt>
                <c:pt idx="96">
                  <c:v>42016.84375</c:v>
                </c:pt>
                <c:pt idx="97">
                  <c:v>42017.11458333334</c:v>
                </c:pt>
                <c:pt idx="98">
                  <c:v>42017.38541666666</c:v>
                </c:pt>
                <c:pt idx="99">
                  <c:v>42017.66666666666</c:v>
                </c:pt>
                <c:pt idx="100">
                  <c:v>42017.9375</c:v>
                </c:pt>
                <c:pt idx="101">
                  <c:v>42018.20833333334</c:v>
                </c:pt>
                <c:pt idx="102">
                  <c:v>42018.47916666666</c:v>
                </c:pt>
                <c:pt idx="103">
                  <c:v>42018.76041666666</c:v>
                </c:pt>
                <c:pt idx="104">
                  <c:v>42019.03125</c:v>
                </c:pt>
                <c:pt idx="105">
                  <c:v>42019.30208333334</c:v>
                </c:pt>
                <c:pt idx="106">
                  <c:v>42019.57291666666</c:v>
                </c:pt>
                <c:pt idx="107">
                  <c:v>42019.85416666666</c:v>
                </c:pt>
                <c:pt idx="108">
                  <c:v>42020.125</c:v>
                </c:pt>
                <c:pt idx="109">
                  <c:v>42020.39583333334</c:v>
                </c:pt>
                <c:pt idx="110">
                  <c:v>42020.66666666666</c:v>
                </c:pt>
                <c:pt idx="111">
                  <c:v>42020.94791666666</c:v>
                </c:pt>
                <c:pt idx="112">
                  <c:v>42021.21875</c:v>
                </c:pt>
                <c:pt idx="113">
                  <c:v>42021.48958333334</c:v>
                </c:pt>
                <c:pt idx="114">
                  <c:v>42021.76041666666</c:v>
                </c:pt>
                <c:pt idx="115">
                  <c:v>42022.04166666666</c:v>
                </c:pt>
                <c:pt idx="116">
                  <c:v>42022.3125</c:v>
                </c:pt>
                <c:pt idx="117">
                  <c:v>42022.58333333334</c:v>
                </c:pt>
                <c:pt idx="118">
                  <c:v>42022.85416666666</c:v>
                </c:pt>
                <c:pt idx="119">
                  <c:v>42023.13541666666</c:v>
                </c:pt>
                <c:pt idx="120">
                  <c:v>42023.40625</c:v>
                </c:pt>
                <c:pt idx="121">
                  <c:v>42023.67708333334</c:v>
                </c:pt>
                <c:pt idx="122">
                  <c:v>42023.94791666666</c:v>
                </c:pt>
                <c:pt idx="123">
                  <c:v>42024.22916666666</c:v>
                </c:pt>
                <c:pt idx="124">
                  <c:v>42024.5</c:v>
                </c:pt>
                <c:pt idx="125">
                  <c:v>42024.77083333334</c:v>
                </c:pt>
                <c:pt idx="126">
                  <c:v>42025.04166666666</c:v>
                </c:pt>
                <c:pt idx="127">
                  <c:v>42025.32291666666</c:v>
                </c:pt>
                <c:pt idx="128">
                  <c:v>42025.59375</c:v>
                </c:pt>
                <c:pt idx="129">
                  <c:v>42025.86458333334</c:v>
                </c:pt>
                <c:pt idx="130">
                  <c:v>42026.13541666666</c:v>
                </c:pt>
                <c:pt idx="131">
                  <c:v>42026.41666666666</c:v>
                </c:pt>
                <c:pt idx="132">
                  <c:v>42026.6875</c:v>
                </c:pt>
                <c:pt idx="133">
                  <c:v>42026.95833333333</c:v>
                </c:pt>
                <c:pt idx="134">
                  <c:v>42027.22916666666</c:v>
                </c:pt>
                <c:pt idx="135">
                  <c:v>42027.51041666666</c:v>
                </c:pt>
                <c:pt idx="136">
                  <c:v>42027.78125</c:v>
                </c:pt>
                <c:pt idx="137">
                  <c:v>42028.05208333334</c:v>
                </c:pt>
                <c:pt idx="138">
                  <c:v>42028.32291666666</c:v>
                </c:pt>
                <c:pt idx="139">
                  <c:v>42028.60416666666</c:v>
                </c:pt>
                <c:pt idx="140">
                  <c:v>42028.875</c:v>
                </c:pt>
                <c:pt idx="141">
                  <c:v>42029.14583333334</c:v>
                </c:pt>
                <c:pt idx="142">
                  <c:v>42029.41666666666</c:v>
                </c:pt>
                <c:pt idx="143">
                  <c:v>42029.69791666666</c:v>
                </c:pt>
                <c:pt idx="144">
                  <c:v>42029.96875</c:v>
                </c:pt>
                <c:pt idx="145">
                  <c:v>42030.23958333334</c:v>
                </c:pt>
                <c:pt idx="146">
                  <c:v>42030.51041666666</c:v>
                </c:pt>
                <c:pt idx="147">
                  <c:v>42030.79166666666</c:v>
                </c:pt>
                <c:pt idx="148">
                  <c:v>42031.0625</c:v>
                </c:pt>
                <c:pt idx="149">
                  <c:v>42031.33333333334</c:v>
                </c:pt>
                <c:pt idx="150">
                  <c:v>42031.60416666666</c:v>
                </c:pt>
                <c:pt idx="151">
                  <c:v>42031.88541666666</c:v>
                </c:pt>
                <c:pt idx="152">
                  <c:v>42032.15625</c:v>
                </c:pt>
                <c:pt idx="153">
                  <c:v>42032.42708333334</c:v>
                </c:pt>
                <c:pt idx="154">
                  <c:v>42032.69791666666</c:v>
                </c:pt>
                <c:pt idx="155">
                  <c:v>42032.97916666666</c:v>
                </c:pt>
                <c:pt idx="156">
                  <c:v>42033.25</c:v>
                </c:pt>
                <c:pt idx="157">
                  <c:v>42033.52083333334</c:v>
                </c:pt>
                <c:pt idx="158">
                  <c:v>42033.79166666666</c:v>
                </c:pt>
                <c:pt idx="159">
                  <c:v>42034.07291666666</c:v>
                </c:pt>
                <c:pt idx="160">
                  <c:v>42034.34375</c:v>
                </c:pt>
                <c:pt idx="161">
                  <c:v>42034.61458333334</c:v>
                </c:pt>
                <c:pt idx="162">
                  <c:v>42034.88541666666</c:v>
                </c:pt>
                <c:pt idx="163">
                  <c:v>42035.16666666666</c:v>
                </c:pt>
                <c:pt idx="164">
                  <c:v>42035.4375</c:v>
                </c:pt>
                <c:pt idx="165">
                  <c:v>42035.70833333334</c:v>
                </c:pt>
                <c:pt idx="166">
                  <c:v>42035.97916666666</c:v>
                </c:pt>
                <c:pt idx="167">
                  <c:v>42036.26041666666</c:v>
                </c:pt>
                <c:pt idx="168">
                  <c:v>42036.53125</c:v>
                </c:pt>
                <c:pt idx="169">
                  <c:v>42036.80208333334</c:v>
                </c:pt>
                <c:pt idx="170">
                  <c:v>42037.07291666666</c:v>
                </c:pt>
                <c:pt idx="171">
                  <c:v>42037.35416666666</c:v>
                </c:pt>
                <c:pt idx="172">
                  <c:v>42037.625</c:v>
                </c:pt>
                <c:pt idx="173">
                  <c:v>42037.89583333334</c:v>
                </c:pt>
                <c:pt idx="174">
                  <c:v>42038.16666666666</c:v>
                </c:pt>
                <c:pt idx="175">
                  <c:v>42038.44791666666</c:v>
                </c:pt>
                <c:pt idx="176">
                  <c:v>42038.71875</c:v>
                </c:pt>
                <c:pt idx="177">
                  <c:v>42038.98958333334</c:v>
                </c:pt>
                <c:pt idx="178">
                  <c:v>42039.26041666666</c:v>
                </c:pt>
                <c:pt idx="179">
                  <c:v>42039.54166666666</c:v>
                </c:pt>
                <c:pt idx="180">
                  <c:v>42039.8125</c:v>
                </c:pt>
                <c:pt idx="181">
                  <c:v>42040.08333333334</c:v>
                </c:pt>
                <c:pt idx="182">
                  <c:v>42040.35416666666</c:v>
                </c:pt>
                <c:pt idx="183">
                  <c:v>42040.63541666666</c:v>
                </c:pt>
                <c:pt idx="184">
                  <c:v>42040.90625</c:v>
                </c:pt>
                <c:pt idx="185">
                  <c:v>42041.17708333334</c:v>
                </c:pt>
                <c:pt idx="186">
                  <c:v>42041.44791666666</c:v>
                </c:pt>
                <c:pt idx="187">
                  <c:v>42041.72916666666</c:v>
                </c:pt>
                <c:pt idx="188">
                  <c:v>42042.0</c:v>
                </c:pt>
                <c:pt idx="189">
                  <c:v>42042.27083333334</c:v>
                </c:pt>
                <c:pt idx="190">
                  <c:v>42042.54166666666</c:v>
                </c:pt>
                <c:pt idx="191">
                  <c:v>42042.82291666666</c:v>
                </c:pt>
                <c:pt idx="192">
                  <c:v>42043.09375</c:v>
                </c:pt>
                <c:pt idx="193">
                  <c:v>42043.36458333334</c:v>
                </c:pt>
                <c:pt idx="194">
                  <c:v>42043.63541666666</c:v>
                </c:pt>
                <c:pt idx="195">
                  <c:v>42043.91666666666</c:v>
                </c:pt>
                <c:pt idx="196">
                  <c:v>42044.1875</c:v>
                </c:pt>
                <c:pt idx="197">
                  <c:v>42044.45833333333</c:v>
                </c:pt>
                <c:pt idx="198">
                  <c:v>42044.72916666666</c:v>
                </c:pt>
                <c:pt idx="199">
                  <c:v>42045.01041666666</c:v>
                </c:pt>
                <c:pt idx="200">
                  <c:v>42045.28125</c:v>
                </c:pt>
                <c:pt idx="201">
                  <c:v>42045.55208333334</c:v>
                </c:pt>
                <c:pt idx="202">
                  <c:v>42045.82291666666</c:v>
                </c:pt>
                <c:pt idx="203">
                  <c:v>42046.10416666666</c:v>
                </c:pt>
                <c:pt idx="204">
                  <c:v>42046.375</c:v>
                </c:pt>
                <c:pt idx="205">
                  <c:v>42046.64583333334</c:v>
                </c:pt>
                <c:pt idx="206">
                  <c:v>42046.91666666666</c:v>
                </c:pt>
                <c:pt idx="207">
                  <c:v>42047.19791666666</c:v>
                </c:pt>
                <c:pt idx="208">
                  <c:v>42047.46875</c:v>
                </c:pt>
                <c:pt idx="209">
                  <c:v>42047.73958333334</c:v>
                </c:pt>
                <c:pt idx="210">
                  <c:v>42048.01041666666</c:v>
                </c:pt>
                <c:pt idx="211">
                  <c:v>42048.29166666666</c:v>
                </c:pt>
                <c:pt idx="212">
                  <c:v>42048.5625</c:v>
                </c:pt>
                <c:pt idx="213">
                  <c:v>42048.83333333334</c:v>
                </c:pt>
                <c:pt idx="214">
                  <c:v>42049.10416666666</c:v>
                </c:pt>
                <c:pt idx="215">
                  <c:v>42049.38541666666</c:v>
                </c:pt>
                <c:pt idx="216">
                  <c:v>42049.65625</c:v>
                </c:pt>
                <c:pt idx="217">
                  <c:v>42049.92708333334</c:v>
                </c:pt>
                <c:pt idx="218">
                  <c:v>42050.19791666666</c:v>
                </c:pt>
                <c:pt idx="219">
                  <c:v>42050.47916666666</c:v>
                </c:pt>
                <c:pt idx="220">
                  <c:v>42050.75</c:v>
                </c:pt>
                <c:pt idx="221">
                  <c:v>42051.02083333334</c:v>
                </c:pt>
                <c:pt idx="222">
                  <c:v>42051.29166666666</c:v>
                </c:pt>
                <c:pt idx="223">
                  <c:v>42051.57291666666</c:v>
                </c:pt>
                <c:pt idx="224">
                  <c:v>42051.84375</c:v>
                </c:pt>
                <c:pt idx="225">
                  <c:v>42052.11458333334</c:v>
                </c:pt>
                <c:pt idx="226">
                  <c:v>42052.38541666666</c:v>
                </c:pt>
                <c:pt idx="227">
                  <c:v>42052.66666666666</c:v>
                </c:pt>
                <c:pt idx="228">
                  <c:v>42052.9375</c:v>
                </c:pt>
                <c:pt idx="229">
                  <c:v>42053.20833333334</c:v>
                </c:pt>
                <c:pt idx="230">
                  <c:v>42053.47916666666</c:v>
                </c:pt>
                <c:pt idx="231">
                  <c:v>42053.76041666666</c:v>
                </c:pt>
                <c:pt idx="232">
                  <c:v>42054.03125</c:v>
                </c:pt>
                <c:pt idx="233">
                  <c:v>42054.30208333334</c:v>
                </c:pt>
                <c:pt idx="234">
                  <c:v>42054.57291666666</c:v>
                </c:pt>
                <c:pt idx="235">
                  <c:v>42054.85416666666</c:v>
                </c:pt>
                <c:pt idx="236">
                  <c:v>42055.125</c:v>
                </c:pt>
                <c:pt idx="237">
                  <c:v>42055.39583333334</c:v>
                </c:pt>
                <c:pt idx="238">
                  <c:v>42055.66666666666</c:v>
                </c:pt>
                <c:pt idx="239">
                  <c:v>42055.94791666666</c:v>
                </c:pt>
                <c:pt idx="240">
                  <c:v>42056.21875</c:v>
                </c:pt>
                <c:pt idx="241">
                  <c:v>42056.48958333334</c:v>
                </c:pt>
                <c:pt idx="242">
                  <c:v>42056.76041666666</c:v>
                </c:pt>
                <c:pt idx="243">
                  <c:v>42057.04166666666</c:v>
                </c:pt>
                <c:pt idx="244">
                  <c:v>42057.3125</c:v>
                </c:pt>
                <c:pt idx="245">
                  <c:v>42057.58333333334</c:v>
                </c:pt>
                <c:pt idx="246">
                  <c:v>42057.85416666666</c:v>
                </c:pt>
                <c:pt idx="247">
                  <c:v>42058.13541666666</c:v>
                </c:pt>
                <c:pt idx="248">
                  <c:v>42058.40625</c:v>
                </c:pt>
                <c:pt idx="249">
                  <c:v>42058.67708333334</c:v>
                </c:pt>
                <c:pt idx="250">
                  <c:v>42058.94791666666</c:v>
                </c:pt>
                <c:pt idx="251">
                  <c:v>42059.22916666666</c:v>
                </c:pt>
                <c:pt idx="252">
                  <c:v>42059.5</c:v>
                </c:pt>
                <c:pt idx="253">
                  <c:v>42059.77083333334</c:v>
                </c:pt>
                <c:pt idx="254">
                  <c:v>42060.04166666666</c:v>
                </c:pt>
                <c:pt idx="255">
                  <c:v>42060.32291666666</c:v>
                </c:pt>
                <c:pt idx="256">
                  <c:v>42060.59375</c:v>
                </c:pt>
                <c:pt idx="257">
                  <c:v>42060.86458333334</c:v>
                </c:pt>
                <c:pt idx="258">
                  <c:v>42061.13541666666</c:v>
                </c:pt>
                <c:pt idx="259">
                  <c:v>42061.41666666666</c:v>
                </c:pt>
                <c:pt idx="260">
                  <c:v>42061.6875</c:v>
                </c:pt>
                <c:pt idx="261">
                  <c:v>42061.95833333333</c:v>
                </c:pt>
                <c:pt idx="262">
                  <c:v>42062.22916666666</c:v>
                </c:pt>
                <c:pt idx="263">
                  <c:v>42062.51041666666</c:v>
                </c:pt>
                <c:pt idx="264">
                  <c:v>42062.78125</c:v>
                </c:pt>
                <c:pt idx="265">
                  <c:v>42063.05208333334</c:v>
                </c:pt>
                <c:pt idx="266">
                  <c:v>42063.32291666666</c:v>
                </c:pt>
                <c:pt idx="267">
                  <c:v>42063.60416666666</c:v>
                </c:pt>
                <c:pt idx="268">
                  <c:v>42063.875</c:v>
                </c:pt>
                <c:pt idx="269">
                  <c:v>42064.14583333334</c:v>
                </c:pt>
                <c:pt idx="270">
                  <c:v>42064.41666666666</c:v>
                </c:pt>
                <c:pt idx="271">
                  <c:v>42064.69791666666</c:v>
                </c:pt>
                <c:pt idx="272">
                  <c:v>42064.96875</c:v>
                </c:pt>
                <c:pt idx="273">
                  <c:v>42065.23958333334</c:v>
                </c:pt>
                <c:pt idx="274">
                  <c:v>42065.51041666666</c:v>
                </c:pt>
                <c:pt idx="275">
                  <c:v>42065.79166666666</c:v>
                </c:pt>
                <c:pt idx="276">
                  <c:v>42066.0625</c:v>
                </c:pt>
                <c:pt idx="277">
                  <c:v>42066.33333333334</c:v>
                </c:pt>
                <c:pt idx="278">
                  <c:v>42066.60416666666</c:v>
                </c:pt>
                <c:pt idx="279">
                  <c:v>42066.88541666666</c:v>
                </c:pt>
                <c:pt idx="280">
                  <c:v>42067.15625</c:v>
                </c:pt>
                <c:pt idx="281">
                  <c:v>42067.42708333334</c:v>
                </c:pt>
                <c:pt idx="282">
                  <c:v>42067.69791666666</c:v>
                </c:pt>
                <c:pt idx="283">
                  <c:v>42067.97916666666</c:v>
                </c:pt>
                <c:pt idx="284">
                  <c:v>42068.25</c:v>
                </c:pt>
                <c:pt idx="285">
                  <c:v>42068.52083333334</c:v>
                </c:pt>
                <c:pt idx="286">
                  <c:v>42068.79166666666</c:v>
                </c:pt>
                <c:pt idx="287">
                  <c:v>42069.07291666666</c:v>
                </c:pt>
                <c:pt idx="288">
                  <c:v>42069.34375</c:v>
                </c:pt>
              </c:numCache>
            </c:numRef>
          </c:cat>
          <c:val>
            <c:numRef>
              <c:f>'Avg Temp Data'!$C$3:$C$291</c:f>
              <c:numCache>
                <c:formatCode>General</c:formatCode>
                <c:ptCount val="289"/>
                <c:pt idx="0">
                  <c:v>59.53844444444445</c:v>
                </c:pt>
                <c:pt idx="1">
                  <c:v>46.66744444444445</c:v>
                </c:pt>
                <c:pt idx="2">
                  <c:v>48.99114814814814</c:v>
                </c:pt>
                <c:pt idx="3">
                  <c:v>65.15566666666668</c:v>
                </c:pt>
                <c:pt idx="4">
                  <c:v>55.68737037037037</c:v>
                </c:pt>
                <c:pt idx="5">
                  <c:v>46.34922222222222</c:v>
                </c:pt>
                <c:pt idx="6">
                  <c:v>45.11666666666667</c:v>
                </c:pt>
                <c:pt idx="7">
                  <c:v>67.117</c:v>
                </c:pt>
                <c:pt idx="8">
                  <c:v>54.82666666666666</c:v>
                </c:pt>
                <c:pt idx="9">
                  <c:v>50.63774074074073</c:v>
                </c:pt>
                <c:pt idx="10">
                  <c:v>60.52985185185184</c:v>
                </c:pt>
                <c:pt idx="11">
                  <c:v>68.76733333333334</c:v>
                </c:pt>
                <c:pt idx="12">
                  <c:v>50.2211851851852</c:v>
                </c:pt>
                <c:pt idx="13">
                  <c:v>44.31718518518519</c:v>
                </c:pt>
                <c:pt idx="14">
                  <c:v>73.92522222222221</c:v>
                </c:pt>
                <c:pt idx="15">
                  <c:v>63.0867037037037</c:v>
                </c:pt>
                <c:pt idx="16">
                  <c:v>49.71251851851852</c:v>
                </c:pt>
                <c:pt idx="17">
                  <c:v>50.72803703703704</c:v>
                </c:pt>
                <c:pt idx="18">
                  <c:v>88.25344444444447</c:v>
                </c:pt>
                <c:pt idx="19">
                  <c:v>53.58748148148148</c:v>
                </c:pt>
                <c:pt idx="20">
                  <c:v>46.9068888888889</c:v>
                </c:pt>
                <c:pt idx="21">
                  <c:v>64.58811111111112</c:v>
                </c:pt>
                <c:pt idx="22">
                  <c:v>83.80040740740741</c:v>
                </c:pt>
                <c:pt idx="23">
                  <c:v>46.93877777777777</c:v>
                </c:pt>
                <c:pt idx="24">
                  <c:v>40.28703703703704</c:v>
                </c:pt>
                <c:pt idx="25">
                  <c:v>69.59348148148149</c:v>
                </c:pt>
                <c:pt idx="26">
                  <c:v>58.93462962962965</c:v>
                </c:pt>
                <c:pt idx="27">
                  <c:v>42.16070370370371</c:v>
                </c:pt>
                <c:pt idx="28">
                  <c:v>44.7285925925926</c:v>
                </c:pt>
                <c:pt idx="29">
                  <c:v>79.63800000000002</c:v>
                </c:pt>
                <c:pt idx="30">
                  <c:v>38.52881481481481</c:v>
                </c:pt>
                <c:pt idx="31">
                  <c:v>28.72340740740741</c:v>
                </c:pt>
                <c:pt idx="32">
                  <c:v>51.66425925925926</c:v>
                </c:pt>
                <c:pt idx="33">
                  <c:v>68.98581481481482</c:v>
                </c:pt>
                <c:pt idx="34">
                  <c:v>32.45248148148148</c:v>
                </c:pt>
                <c:pt idx="35">
                  <c:v>28.19470370370371</c:v>
                </c:pt>
                <c:pt idx="36">
                  <c:v>72.32444444444444</c:v>
                </c:pt>
                <c:pt idx="37">
                  <c:v>49.84</c:v>
                </c:pt>
                <c:pt idx="38">
                  <c:v>31.02585185185185</c:v>
                </c:pt>
                <c:pt idx="39">
                  <c:v>37.64903703703704</c:v>
                </c:pt>
                <c:pt idx="40">
                  <c:v>80.4688888888889</c:v>
                </c:pt>
                <c:pt idx="41">
                  <c:v>39.98922222222222</c:v>
                </c:pt>
                <c:pt idx="42">
                  <c:v>28.99233333333333</c:v>
                </c:pt>
                <c:pt idx="43">
                  <c:v>53.89596296296296</c:v>
                </c:pt>
                <c:pt idx="44">
                  <c:v>67.98992592592593</c:v>
                </c:pt>
                <c:pt idx="45">
                  <c:v>35.40518518518518</c:v>
                </c:pt>
                <c:pt idx="46">
                  <c:v>39.11892592592592</c:v>
                </c:pt>
                <c:pt idx="47">
                  <c:v>67.93181481481481</c:v>
                </c:pt>
                <c:pt idx="48">
                  <c:v>48.28448148148149</c:v>
                </c:pt>
                <c:pt idx="49">
                  <c:v>27.58533333333333</c:v>
                </c:pt>
                <c:pt idx="50">
                  <c:v>32.86422222222222</c:v>
                </c:pt>
                <c:pt idx="51">
                  <c:v>74.75955555555555</c:v>
                </c:pt>
                <c:pt idx="52">
                  <c:v>31.66559259259259</c:v>
                </c:pt>
                <c:pt idx="53">
                  <c:v>25.38940740740741</c:v>
                </c:pt>
                <c:pt idx="54">
                  <c:v>52.67240740740741</c:v>
                </c:pt>
                <c:pt idx="55">
                  <c:v>63.9651851851852</c:v>
                </c:pt>
                <c:pt idx="56">
                  <c:v>30.87566666666666</c:v>
                </c:pt>
                <c:pt idx="57">
                  <c:v>27.05285185185185</c:v>
                </c:pt>
                <c:pt idx="58">
                  <c:v>73.38681481481481</c:v>
                </c:pt>
                <c:pt idx="59">
                  <c:v>48.17925925925925</c:v>
                </c:pt>
                <c:pt idx="60">
                  <c:v>28.19551851851852</c:v>
                </c:pt>
                <c:pt idx="61">
                  <c:v>35.72703703703704</c:v>
                </c:pt>
                <c:pt idx="62">
                  <c:v>77.70133333333334</c:v>
                </c:pt>
                <c:pt idx="63">
                  <c:v>34.94111111111111</c:v>
                </c:pt>
                <c:pt idx="64">
                  <c:v>28.99059259259259</c:v>
                </c:pt>
                <c:pt idx="65">
                  <c:v>57.50222222222222</c:v>
                </c:pt>
                <c:pt idx="66">
                  <c:v>64.82655555555556</c:v>
                </c:pt>
                <c:pt idx="67">
                  <c:v>35.4628888888889</c:v>
                </c:pt>
                <c:pt idx="68">
                  <c:v>34.91522222222222</c:v>
                </c:pt>
                <c:pt idx="69">
                  <c:v>83.62555555555555</c:v>
                </c:pt>
                <c:pt idx="70">
                  <c:v>52.55414814814814</c:v>
                </c:pt>
                <c:pt idx="71">
                  <c:v>37.72707407407407</c:v>
                </c:pt>
                <c:pt idx="72">
                  <c:v>48.24348148148147</c:v>
                </c:pt>
                <c:pt idx="73">
                  <c:v>90.28951851851851</c:v>
                </c:pt>
                <c:pt idx="74">
                  <c:v>43.72896296296297</c:v>
                </c:pt>
                <c:pt idx="75">
                  <c:v>38.115</c:v>
                </c:pt>
                <c:pt idx="76">
                  <c:v>69.45744444444444</c:v>
                </c:pt>
                <c:pt idx="77">
                  <c:v>74.38825925925925</c:v>
                </c:pt>
                <c:pt idx="78">
                  <c:v>45.8502962962963</c:v>
                </c:pt>
                <c:pt idx="79">
                  <c:v>45.65129629629629</c:v>
                </c:pt>
                <c:pt idx="80">
                  <c:v>79.33288888888889</c:v>
                </c:pt>
                <c:pt idx="81">
                  <c:v>55.90722222222222</c:v>
                </c:pt>
                <c:pt idx="82">
                  <c:v>47.29574074074074</c:v>
                </c:pt>
                <c:pt idx="83">
                  <c:v>53.08703703703704</c:v>
                </c:pt>
                <c:pt idx="84">
                  <c:v>74.98370370370371</c:v>
                </c:pt>
                <c:pt idx="85">
                  <c:v>52.31707407407407</c:v>
                </c:pt>
                <c:pt idx="86">
                  <c:v>50.84492592592592</c:v>
                </c:pt>
                <c:pt idx="87">
                  <c:v>67.51781481481483</c:v>
                </c:pt>
                <c:pt idx="88">
                  <c:v>64.48062962962963</c:v>
                </c:pt>
                <c:pt idx="89">
                  <c:v>54.77988888888888</c:v>
                </c:pt>
                <c:pt idx="90">
                  <c:v>52.31818518518518</c:v>
                </c:pt>
                <c:pt idx="91">
                  <c:v>82.26862962962962</c:v>
                </c:pt>
                <c:pt idx="92">
                  <c:v>54.24037037037036</c:v>
                </c:pt>
                <c:pt idx="93">
                  <c:v>43.94137037037037</c:v>
                </c:pt>
                <c:pt idx="94">
                  <c:v>50.22807407407407</c:v>
                </c:pt>
                <c:pt idx="95">
                  <c:v>84.33107407407408</c:v>
                </c:pt>
                <c:pt idx="96">
                  <c:v>45.17274074074074</c:v>
                </c:pt>
                <c:pt idx="97">
                  <c:v>37.5762962962963</c:v>
                </c:pt>
                <c:pt idx="98">
                  <c:v>71.89362962962962</c:v>
                </c:pt>
                <c:pt idx="99">
                  <c:v>66.63107407407408</c:v>
                </c:pt>
                <c:pt idx="100">
                  <c:v>38.96725925925926</c:v>
                </c:pt>
                <c:pt idx="101">
                  <c:v>37.83748148148148</c:v>
                </c:pt>
                <c:pt idx="102">
                  <c:v>87.791</c:v>
                </c:pt>
                <c:pt idx="103">
                  <c:v>49.147</c:v>
                </c:pt>
                <c:pt idx="104">
                  <c:v>35.67633333333332</c:v>
                </c:pt>
                <c:pt idx="105">
                  <c:v>50.2735925925926</c:v>
                </c:pt>
                <c:pt idx="106">
                  <c:v>84.20296296296295</c:v>
                </c:pt>
                <c:pt idx="107">
                  <c:v>38.72377777777777</c:v>
                </c:pt>
                <c:pt idx="108">
                  <c:v>38.64459259259259</c:v>
                </c:pt>
                <c:pt idx="109">
                  <c:v>70.84625925925925</c:v>
                </c:pt>
                <c:pt idx="110">
                  <c:v>69.2334074074074</c:v>
                </c:pt>
                <c:pt idx="111">
                  <c:v>41.74448148148147</c:v>
                </c:pt>
                <c:pt idx="112">
                  <c:v>47.1402962962963</c:v>
                </c:pt>
                <c:pt idx="113">
                  <c:v>92.77618518518518</c:v>
                </c:pt>
                <c:pt idx="114">
                  <c:v>55.36311111111112</c:v>
                </c:pt>
                <c:pt idx="115">
                  <c:v>45.4301111111111</c:v>
                </c:pt>
                <c:pt idx="116">
                  <c:v>56.23322222222222</c:v>
                </c:pt>
                <c:pt idx="117">
                  <c:v>80.33185185185185</c:v>
                </c:pt>
                <c:pt idx="118">
                  <c:v>47.35566666666667</c:v>
                </c:pt>
                <c:pt idx="119">
                  <c:v>39.86014814814814</c:v>
                </c:pt>
                <c:pt idx="120">
                  <c:v>80.62914814814816</c:v>
                </c:pt>
                <c:pt idx="121">
                  <c:v>72.0278148148148</c:v>
                </c:pt>
                <c:pt idx="122">
                  <c:v>47.03114814814814</c:v>
                </c:pt>
                <c:pt idx="123">
                  <c:v>49.09685185185185</c:v>
                </c:pt>
                <c:pt idx="124">
                  <c:v>86.75781481481482</c:v>
                </c:pt>
                <c:pt idx="125">
                  <c:v>60.58455555555555</c:v>
                </c:pt>
                <c:pt idx="126">
                  <c:v>46.02581481481481</c:v>
                </c:pt>
                <c:pt idx="127">
                  <c:v>48.21866666666667</c:v>
                </c:pt>
                <c:pt idx="128">
                  <c:v>74.43725925925924</c:v>
                </c:pt>
                <c:pt idx="129">
                  <c:v>51.6729259259259</c:v>
                </c:pt>
                <c:pt idx="130">
                  <c:v>42.43325925925927</c:v>
                </c:pt>
                <c:pt idx="131">
                  <c:v>59.06700000000001</c:v>
                </c:pt>
                <c:pt idx="132">
                  <c:v>64.18033333333335</c:v>
                </c:pt>
                <c:pt idx="133">
                  <c:v>44.82166666666666</c:v>
                </c:pt>
                <c:pt idx="134">
                  <c:v>39.98585185185186</c:v>
                </c:pt>
                <c:pt idx="135">
                  <c:v>71.63007407407407</c:v>
                </c:pt>
                <c:pt idx="136">
                  <c:v>59.03444444444445</c:v>
                </c:pt>
                <c:pt idx="137">
                  <c:v>44.73018518518518</c:v>
                </c:pt>
                <c:pt idx="138">
                  <c:v>49.04729629629629</c:v>
                </c:pt>
                <c:pt idx="139">
                  <c:v>79.0136296296296</c:v>
                </c:pt>
                <c:pt idx="140">
                  <c:v>52.99748148148148</c:v>
                </c:pt>
                <c:pt idx="141">
                  <c:v>43.09944444444444</c:v>
                </c:pt>
                <c:pt idx="142">
                  <c:v>64.0131851851852</c:v>
                </c:pt>
                <c:pt idx="143">
                  <c:v>71.26666666666666</c:v>
                </c:pt>
                <c:pt idx="144">
                  <c:v>52.97166666666667</c:v>
                </c:pt>
                <c:pt idx="145">
                  <c:v>50.78644444444444</c:v>
                </c:pt>
                <c:pt idx="146">
                  <c:v>68.37574074074074</c:v>
                </c:pt>
                <c:pt idx="147">
                  <c:v>62.64488888888889</c:v>
                </c:pt>
                <c:pt idx="148">
                  <c:v>57.49296296296296</c:v>
                </c:pt>
                <c:pt idx="149">
                  <c:v>60.99192592592593</c:v>
                </c:pt>
                <c:pt idx="150">
                  <c:v>77.87892592592591</c:v>
                </c:pt>
                <c:pt idx="151">
                  <c:v>54.8142962962963</c:v>
                </c:pt>
                <c:pt idx="152">
                  <c:v>47.48081481481481</c:v>
                </c:pt>
                <c:pt idx="153">
                  <c:v>61.29637037037036</c:v>
                </c:pt>
                <c:pt idx="154">
                  <c:v>64.81518518518518</c:v>
                </c:pt>
                <c:pt idx="155">
                  <c:v>53.78981481481481</c:v>
                </c:pt>
                <c:pt idx="156">
                  <c:v>49.86785185185185</c:v>
                </c:pt>
                <c:pt idx="157">
                  <c:v>77.49999999999998</c:v>
                </c:pt>
                <c:pt idx="158">
                  <c:v>62.19525925925925</c:v>
                </c:pt>
                <c:pt idx="159">
                  <c:v>48.23429629629629</c:v>
                </c:pt>
                <c:pt idx="160">
                  <c:v>53.62907407407407</c:v>
                </c:pt>
                <c:pt idx="161">
                  <c:v>75.79944444444446</c:v>
                </c:pt>
                <c:pt idx="162">
                  <c:v>54.24962962962962</c:v>
                </c:pt>
                <c:pt idx="163">
                  <c:v>49.48074074074074</c:v>
                </c:pt>
                <c:pt idx="164">
                  <c:v>68.85929629629631</c:v>
                </c:pt>
                <c:pt idx="165">
                  <c:v>72.71425925925926</c:v>
                </c:pt>
                <c:pt idx="166">
                  <c:v>51.25640740740741</c:v>
                </c:pt>
                <c:pt idx="167">
                  <c:v>45.82048148148149</c:v>
                </c:pt>
                <c:pt idx="168">
                  <c:v>75.60474074074072</c:v>
                </c:pt>
                <c:pt idx="169">
                  <c:v>59.63240740740741</c:v>
                </c:pt>
                <c:pt idx="170">
                  <c:v>47.43903703703703</c:v>
                </c:pt>
                <c:pt idx="171">
                  <c:v>55.7064074074074</c:v>
                </c:pt>
                <c:pt idx="172">
                  <c:v>76.27622222222221</c:v>
                </c:pt>
                <c:pt idx="173">
                  <c:v>53.04311111111111</c:v>
                </c:pt>
                <c:pt idx="174">
                  <c:v>44.69962962962963</c:v>
                </c:pt>
                <c:pt idx="175">
                  <c:v>66.78174074074074</c:v>
                </c:pt>
                <c:pt idx="176">
                  <c:v>66.902</c:v>
                </c:pt>
                <c:pt idx="177">
                  <c:v>52.51585185185184</c:v>
                </c:pt>
                <c:pt idx="178">
                  <c:v>53.17937037037037</c:v>
                </c:pt>
                <c:pt idx="179">
                  <c:v>75.81674074074073</c:v>
                </c:pt>
                <c:pt idx="180">
                  <c:v>63.18892592592592</c:v>
                </c:pt>
                <c:pt idx="181">
                  <c:v>58.031</c:v>
                </c:pt>
                <c:pt idx="182">
                  <c:v>59.08277777777778</c:v>
                </c:pt>
                <c:pt idx="183">
                  <c:v>71.79837037037038</c:v>
                </c:pt>
                <c:pt idx="184">
                  <c:v>59.82325925925926</c:v>
                </c:pt>
                <c:pt idx="185">
                  <c:v>51.94277777777777</c:v>
                </c:pt>
                <c:pt idx="186">
                  <c:v>70.12403703703704</c:v>
                </c:pt>
                <c:pt idx="187">
                  <c:v>69.01251851851852</c:v>
                </c:pt>
                <c:pt idx="188">
                  <c:v>63.44829629629629</c:v>
                </c:pt>
                <c:pt idx="189">
                  <c:v>61.83814814814815</c:v>
                </c:pt>
                <c:pt idx="190">
                  <c:v>63.70718518518518</c:v>
                </c:pt>
                <c:pt idx="191">
                  <c:v>61.20474074074073</c:v>
                </c:pt>
                <c:pt idx="192">
                  <c:v>54.48748148148147</c:v>
                </c:pt>
                <c:pt idx="193">
                  <c:v>60.43533333333332</c:v>
                </c:pt>
                <c:pt idx="194">
                  <c:v>64.96877777777779</c:v>
                </c:pt>
                <c:pt idx="195">
                  <c:v>60.8907037037037</c:v>
                </c:pt>
                <c:pt idx="196">
                  <c:v>54.74255555555555</c:v>
                </c:pt>
                <c:pt idx="197">
                  <c:v>72.36548148148147</c:v>
                </c:pt>
                <c:pt idx="198">
                  <c:v>65.72992592592592</c:v>
                </c:pt>
                <c:pt idx="199">
                  <c:v>50.82933333333333</c:v>
                </c:pt>
                <c:pt idx="200">
                  <c:v>53.45103703703703</c:v>
                </c:pt>
                <c:pt idx="201">
                  <c:v>79.42074074074075</c:v>
                </c:pt>
                <c:pt idx="202">
                  <c:v>60.66640740740741</c:v>
                </c:pt>
                <c:pt idx="203">
                  <c:v>51.5421111111111</c:v>
                </c:pt>
                <c:pt idx="204">
                  <c:v>62.88114814814815</c:v>
                </c:pt>
                <c:pt idx="205">
                  <c:v>79.55062962962962</c:v>
                </c:pt>
                <c:pt idx="206">
                  <c:v>57.0017037037037</c:v>
                </c:pt>
                <c:pt idx="207">
                  <c:v>49.78837037037036</c:v>
                </c:pt>
                <c:pt idx="208">
                  <c:v>77.59874074074075</c:v>
                </c:pt>
                <c:pt idx="209">
                  <c:v>72.53455555555555</c:v>
                </c:pt>
                <c:pt idx="210">
                  <c:v>54.38955555555555</c:v>
                </c:pt>
                <c:pt idx="211">
                  <c:v>55.199</c:v>
                </c:pt>
                <c:pt idx="212">
                  <c:v>85.69744444444445</c:v>
                </c:pt>
                <c:pt idx="213">
                  <c:v>64.19125925925926</c:v>
                </c:pt>
                <c:pt idx="214">
                  <c:v>53.04444444444444</c:v>
                </c:pt>
                <c:pt idx="215">
                  <c:v>66.83544444444443</c:v>
                </c:pt>
                <c:pt idx="216">
                  <c:v>79.61185185185185</c:v>
                </c:pt>
                <c:pt idx="217">
                  <c:v>56.78377777777777</c:v>
                </c:pt>
                <c:pt idx="218">
                  <c:v>49.7485925925926</c:v>
                </c:pt>
                <c:pt idx="219">
                  <c:v>74.20411111111111</c:v>
                </c:pt>
                <c:pt idx="220">
                  <c:v>66.70411111111111</c:v>
                </c:pt>
                <c:pt idx="221">
                  <c:v>60.48225925925925</c:v>
                </c:pt>
                <c:pt idx="222">
                  <c:v>59.13277777777778</c:v>
                </c:pt>
                <c:pt idx="223">
                  <c:v>68.74718518518518</c:v>
                </c:pt>
                <c:pt idx="224">
                  <c:v>61.94014814814814</c:v>
                </c:pt>
                <c:pt idx="225">
                  <c:v>58.40892592592592</c:v>
                </c:pt>
                <c:pt idx="226">
                  <c:v>60.05037037037037</c:v>
                </c:pt>
                <c:pt idx="227">
                  <c:v>63.00688888888888</c:v>
                </c:pt>
                <c:pt idx="228">
                  <c:v>58.63055555555555</c:v>
                </c:pt>
                <c:pt idx="229">
                  <c:v>57.57596296296296</c:v>
                </c:pt>
                <c:pt idx="230">
                  <c:v>76.0812962962963</c:v>
                </c:pt>
                <c:pt idx="231">
                  <c:v>66.35077777777776</c:v>
                </c:pt>
                <c:pt idx="232">
                  <c:v>59.48840740740741</c:v>
                </c:pt>
                <c:pt idx="233">
                  <c:v>60.76944444444445</c:v>
                </c:pt>
                <c:pt idx="234">
                  <c:v>79.8938888888889</c:v>
                </c:pt>
                <c:pt idx="235">
                  <c:v>63.60051851851852</c:v>
                </c:pt>
                <c:pt idx="236">
                  <c:v>60.63829629629629</c:v>
                </c:pt>
                <c:pt idx="237">
                  <c:v>69.00429629629628</c:v>
                </c:pt>
                <c:pt idx="238">
                  <c:v>75.45425925925925</c:v>
                </c:pt>
                <c:pt idx="239">
                  <c:v>63.34477777777777</c:v>
                </c:pt>
                <c:pt idx="240">
                  <c:v>59.14966666666667</c:v>
                </c:pt>
                <c:pt idx="241">
                  <c:v>71.67137037037038</c:v>
                </c:pt>
                <c:pt idx="242">
                  <c:v>67.9489259259259</c:v>
                </c:pt>
                <c:pt idx="243">
                  <c:v>60.9081111111111</c:v>
                </c:pt>
                <c:pt idx="244">
                  <c:v>60.37596296296297</c:v>
                </c:pt>
                <c:pt idx="245">
                  <c:v>66.50392592592592</c:v>
                </c:pt>
                <c:pt idx="246">
                  <c:v>55.57511111111111</c:v>
                </c:pt>
                <c:pt idx="247">
                  <c:v>46.13962962962963</c:v>
                </c:pt>
                <c:pt idx="248">
                  <c:v>64.7557037037037</c:v>
                </c:pt>
                <c:pt idx="249">
                  <c:v>70.12496296296298</c:v>
                </c:pt>
                <c:pt idx="250">
                  <c:v>49.03214814814814</c:v>
                </c:pt>
                <c:pt idx="251">
                  <c:v>45.50266666666666</c:v>
                </c:pt>
                <c:pt idx="252">
                  <c:v>79.01714814814815</c:v>
                </c:pt>
                <c:pt idx="253">
                  <c:v>65.55240740740741</c:v>
                </c:pt>
                <c:pt idx="254">
                  <c:v>47.45503703703704</c:v>
                </c:pt>
                <c:pt idx="255">
                  <c:v>54.46025925925926</c:v>
                </c:pt>
                <c:pt idx="256">
                  <c:v>82.0592962962963</c:v>
                </c:pt>
                <c:pt idx="257">
                  <c:v>57.709</c:v>
                </c:pt>
                <c:pt idx="258">
                  <c:v>46.55844444444445</c:v>
                </c:pt>
                <c:pt idx="259">
                  <c:v>70.34477777777778</c:v>
                </c:pt>
                <c:pt idx="260">
                  <c:v>75.59444444444444</c:v>
                </c:pt>
                <c:pt idx="261">
                  <c:v>53.92177777777778</c:v>
                </c:pt>
                <c:pt idx="262">
                  <c:v>50.25092592592593</c:v>
                </c:pt>
                <c:pt idx="263">
                  <c:v>81.4811851851852</c:v>
                </c:pt>
                <c:pt idx="264">
                  <c:v>65.97062962962964</c:v>
                </c:pt>
                <c:pt idx="265">
                  <c:v>51.98792592592592</c:v>
                </c:pt>
                <c:pt idx="266">
                  <c:v>57.64329629629629</c:v>
                </c:pt>
                <c:pt idx="267">
                  <c:v>77.64918518518517</c:v>
                </c:pt>
                <c:pt idx="268">
                  <c:v>55.4822962962963</c:v>
                </c:pt>
                <c:pt idx="269">
                  <c:v>49.17974074074074</c:v>
                </c:pt>
                <c:pt idx="270">
                  <c:v>64.75996296296295</c:v>
                </c:pt>
                <c:pt idx="271">
                  <c:v>63.53207407407407</c:v>
                </c:pt>
                <c:pt idx="272">
                  <c:v>47.83888888888888</c:v>
                </c:pt>
                <c:pt idx="273">
                  <c:v>46.8802962962963</c:v>
                </c:pt>
                <c:pt idx="274">
                  <c:v>66.75937037037038</c:v>
                </c:pt>
                <c:pt idx="275">
                  <c:v>53.92166666666666</c:v>
                </c:pt>
                <c:pt idx="276">
                  <c:v>42.33366666666667</c:v>
                </c:pt>
                <c:pt idx="277">
                  <c:v>54.16951851851852</c:v>
                </c:pt>
                <c:pt idx="278">
                  <c:v>81.36874074074075</c:v>
                </c:pt>
                <c:pt idx="279">
                  <c:v>55.1824074074074</c:v>
                </c:pt>
                <c:pt idx="280">
                  <c:v>44.44474074074074</c:v>
                </c:pt>
                <c:pt idx="281">
                  <c:v>73.95048148148148</c:v>
                </c:pt>
                <c:pt idx="282">
                  <c:v>75.69596296296295</c:v>
                </c:pt>
                <c:pt idx="283">
                  <c:v>50.38596296296296</c:v>
                </c:pt>
                <c:pt idx="284">
                  <c:v>49.00948148148149</c:v>
                </c:pt>
                <c:pt idx="285">
                  <c:v>86.003</c:v>
                </c:pt>
                <c:pt idx="286">
                  <c:v>64.90344444444444</c:v>
                </c:pt>
                <c:pt idx="287">
                  <c:v>49.78566666666668</c:v>
                </c:pt>
                <c:pt idx="288">
                  <c:v>68.76722222222223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96216"/>
        <c:axId val="2091190728"/>
      </c:lineChart>
      <c:dateAx>
        <c:axId val="2091179944"/>
        <c:scaling>
          <c:orientation val="minMax"/>
          <c:max val="42093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1185272"/>
        <c:crosses val="autoZero"/>
        <c:auto val="1"/>
        <c:lblOffset val="100"/>
        <c:baseTimeUnit val="days"/>
        <c:majorUnit val="7.0"/>
        <c:majorTimeUnit val="days"/>
      </c:dateAx>
      <c:valAx>
        <c:axId val="2091185272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1179944"/>
        <c:crosses val="autoZero"/>
        <c:crossBetween val="between"/>
      </c:valAx>
      <c:valAx>
        <c:axId val="2091190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196216"/>
        <c:crosses val="max"/>
        <c:crossBetween val="between"/>
      </c:valAx>
      <c:dateAx>
        <c:axId val="209119621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one"/>
        <c:crossAx val="2091190728"/>
        <c:crosses val="autoZero"/>
        <c:auto val="1"/>
        <c:lblOffset val="100"/>
        <c:baseTimeUnit val="days"/>
      </c:date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5695999994812"/>
          <c:y val="0.872700830150074"/>
          <c:w val="0.210185949438445"/>
          <c:h val="0.11259861721041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LUNI Temp Dynamics at Swale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3091785348397"/>
          <c:y val="0.119089827477481"/>
          <c:w val="0.821035683232417"/>
          <c:h val="0.614596071982927"/>
        </c:manualLayout>
      </c:layout>
      <c:lineChart>
        <c:grouping val="standard"/>
        <c:varyColors val="0"/>
        <c:ser>
          <c:idx val="2"/>
          <c:order val="2"/>
          <c:tx>
            <c:v>Death Rate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('Record Keeping'!$AA$10,'Record Keeping'!$AA$46,'Record Keeping'!$AA$82,'Record Keeping'!$AA$118,'Record Keeping'!$AA$154,'Record Keeping'!$AA$190)</c:f>
              <c:numCache>
                <c:formatCode>m/d/yy</c:formatCode>
                <c:ptCount val="6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</c:numCache>
            </c:numRef>
          </c:cat>
          <c:val>
            <c:numRef>
              <c:f>('Record Keeping'!$AC$19,'Record Keeping'!$AC$55,'Record Keeping'!$AC$91,'Record Keeping'!$AC$127,'Record Keeping'!$AC$163,'Record Keeping'!$AC$199)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13.0</c:v>
                </c:pt>
                <c:pt idx="5">
                  <c:v>9.0</c:v>
                </c:pt>
              </c:numCache>
            </c:numRef>
          </c:val>
          <c:smooth val="0"/>
        </c:ser>
        <c:ser>
          <c:idx val="1"/>
          <c:order val="0"/>
          <c:tx>
            <c:v>Germination Rate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('Record Keeping'!$A$37,'Record Keeping'!$A$46,'Record Keeping'!$A$75,'Record Keeping'!$A$122,'Record Keeping'!$A$150,'Record Keeping'!$A$206,'Record Keeping'!$A$234)</c:f>
              <c:numCache>
                <c:formatCode>m/d/yy</c:formatCode>
                <c:ptCount val="7"/>
                <c:pt idx="0">
                  <c:v>42024.0</c:v>
                </c:pt>
                <c:pt idx="1">
                  <c:v>42038.0</c:v>
                </c:pt>
                <c:pt idx="2">
                  <c:v>42055.0</c:v>
                </c:pt>
                <c:pt idx="3">
                  <c:v>42069.0</c:v>
                </c:pt>
                <c:pt idx="4">
                  <c:v>42083.0</c:v>
                </c:pt>
                <c:pt idx="5">
                  <c:v>42093.0</c:v>
                </c:pt>
                <c:pt idx="6">
                  <c:v>42107.0</c:v>
                </c:pt>
              </c:numCache>
            </c:numRef>
          </c:cat>
          <c:val>
            <c:numRef>
              <c:f>('Record Keeping'!$AC$18,'Record Keeping'!$AC$54,'Record Keeping'!$AC$90,'Record Keeping'!$AC$126,'Record Keeping'!$AC$162,'Record Keeping'!$AC$198)</c:f>
              <c:numCache>
                <c:formatCode>General</c:formatCode>
                <c:ptCount val="6"/>
                <c:pt idx="0">
                  <c:v>9.0</c:v>
                </c:pt>
                <c:pt idx="1">
                  <c:v>4.0</c:v>
                </c:pt>
                <c:pt idx="2">
                  <c:v>17.0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8952"/>
        <c:axId val="2093967064"/>
      </c:lineChart>
      <c:lineChart>
        <c:grouping val="standard"/>
        <c:varyColors val="0"/>
        <c:ser>
          <c:idx val="0"/>
          <c:order val="1"/>
          <c:tx>
            <c:v>Average Temp</c:v>
          </c:tx>
          <c:spPr>
            <a:ln>
              <a:solidFill>
                <a:srgbClr val="FFC000">
                  <a:alpha val="38000"/>
                </a:srgbClr>
              </a:solidFill>
            </a:ln>
          </c:spPr>
          <c:marker>
            <c:symbol val="none"/>
          </c:marker>
          <c:dLbls>
            <c:dLbl>
              <c:idx val="208"/>
              <c:layout>
                <c:manualLayout>
                  <c:x val="-0.0308853792505699"/>
                  <c:y val="-0.01315068720106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movingAvg"/>
            <c:period val="15"/>
            <c:dispRSqr val="0"/>
            <c:dispEq val="0"/>
          </c:trendline>
          <c:cat>
            <c:numRef>
              <c:f>'Avg Temp Data'!$F$3:$F$292</c:f>
              <c:numCache>
                <c:formatCode>m/d/yy\ h:mm</c:formatCode>
                <c:ptCount val="290"/>
                <c:pt idx="0">
                  <c:v>41990.5</c:v>
                </c:pt>
                <c:pt idx="1">
                  <c:v>41990.77083333334</c:v>
                </c:pt>
                <c:pt idx="2">
                  <c:v>41991.05208333334</c:v>
                </c:pt>
                <c:pt idx="3">
                  <c:v>41991.32291666666</c:v>
                </c:pt>
                <c:pt idx="4">
                  <c:v>41991.59375</c:v>
                </c:pt>
                <c:pt idx="5">
                  <c:v>41991.86458333334</c:v>
                </c:pt>
                <c:pt idx="6">
                  <c:v>41992.14583333334</c:v>
                </c:pt>
                <c:pt idx="7">
                  <c:v>41992.41666666666</c:v>
                </c:pt>
                <c:pt idx="8">
                  <c:v>41992.6875</c:v>
                </c:pt>
                <c:pt idx="9">
                  <c:v>41992.95833333333</c:v>
                </c:pt>
                <c:pt idx="10">
                  <c:v>41993.23958333334</c:v>
                </c:pt>
                <c:pt idx="11">
                  <c:v>41993.51041666666</c:v>
                </c:pt>
                <c:pt idx="12">
                  <c:v>41993.78125</c:v>
                </c:pt>
                <c:pt idx="13">
                  <c:v>41994.05208333334</c:v>
                </c:pt>
                <c:pt idx="14">
                  <c:v>41994.33333333334</c:v>
                </c:pt>
                <c:pt idx="15">
                  <c:v>41994.60416666666</c:v>
                </c:pt>
                <c:pt idx="16">
                  <c:v>41994.875</c:v>
                </c:pt>
                <c:pt idx="17">
                  <c:v>41995.14583333334</c:v>
                </c:pt>
                <c:pt idx="18">
                  <c:v>41995.42708333334</c:v>
                </c:pt>
                <c:pt idx="19">
                  <c:v>41995.69791666666</c:v>
                </c:pt>
                <c:pt idx="20">
                  <c:v>41995.96875</c:v>
                </c:pt>
                <c:pt idx="21">
                  <c:v>41996.23958333334</c:v>
                </c:pt>
                <c:pt idx="22">
                  <c:v>41996.52083333334</c:v>
                </c:pt>
                <c:pt idx="23">
                  <c:v>41996.79166666666</c:v>
                </c:pt>
                <c:pt idx="24">
                  <c:v>41997.0625</c:v>
                </c:pt>
                <c:pt idx="25">
                  <c:v>41997.33333333334</c:v>
                </c:pt>
                <c:pt idx="26">
                  <c:v>41997.61458333334</c:v>
                </c:pt>
                <c:pt idx="27">
                  <c:v>41997.88541666666</c:v>
                </c:pt>
                <c:pt idx="28">
                  <c:v>41998.15625</c:v>
                </c:pt>
                <c:pt idx="29">
                  <c:v>41998.42708333334</c:v>
                </c:pt>
                <c:pt idx="30">
                  <c:v>41998.70833333334</c:v>
                </c:pt>
                <c:pt idx="31">
                  <c:v>41998.97916666666</c:v>
                </c:pt>
                <c:pt idx="32">
                  <c:v>41999.25</c:v>
                </c:pt>
                <c:pt idx="33">
                  <c:v>41999.52083333334</c:v>
                </c:pt>
                <c:pt idx="34">
                  <c:v>41999.80208333334</c:v>
                </c:pt>
                <c:pt idx="35">
                  <c:v>42000.07291666666</c:v>
                </c:pt>
                <c:pt idx="36">
                  <c:v>42000.34375</c:v>
                </c:pt>
                <c:pt idx="37">
                  <c:v>42000.61458333334</c:v>
                </c:pt>
                <c:pt idx="38">
                  <c:v>42000.89583333334</c:v>
                </c:pt>
                <c:pt idx="39">
                  <c:v>42001.16666666666</c:v>
                </c:pt>
                <c:pt idx="40">
                  <c:v>42001.4375</c:v>
                </c:pt>
                <c:pt idx="41">
                  <c:v>42001.70833333334</c:v>
                </c:pt>
                <c:pt idx="42">
                  <c:v>42001.98958333334</c:v>
                </c:pt>
                <c:pt idx="43">
                  <c:v>42002.26041666666</c:v>
                </c:pt>
                <c:pt idx="44">
                  <c:v>42002.53125</c:v>
                </c:pt>
                <c:pt idx="45">
                  <c:v>42002.80208333334</c:v>
                </c:pt>
                <c:pt idx="46">
                  <c:v>42003.08333333334</c:v>
                </c:pt>
                <c:pt idx="47">
                  <c:v>42003.35416666666</c:v>
                </c:pt>
                <c:pt idx="48">
                  <c:v>42003.625</c:v>
                </c:pt>
                <c:pt idx="49">
                  <c:v>42003.89583333334</c:v>
                </c:pt>
                <c:pt idx="50">
                  <c:v>42004.17708333334</c:v>
                </c:pt>
                <c:pt idx="51">
                  <c:v>42004.44791666666</c:v>
                </c:pt>
                <c:pt idx="52">
                  <c:v>42004.71875</c:v>
                </c:pt>
                <c:pt idx="53">
                  <c:v>42004.98958333334</c:v>
                </c:pt>
                <c:pt idx="54">
                  <c:v>42005.27083333334</c:v>
                </c:pt>
                <c:pt idx="55">
                  <c:v>42005.54166666666</c:v>
                </c:pt>
                <c:pt idx="56">
                  <c:v>42005.8125</c:v>
                </c:pt>
                <c:pt idx="57">
                  <c:v>42006.08333333334</c:v>
                </c:pt>
                <c:pt idx="58">
                  <c:v>42006.36458333334</c:v>
                </c:pt>
                <c:pt idx="59">
                  <c:v>42006.63541666666</c:v>
                </c:pt>
                <c:pt idx="60">
                  <c:v>42006.90625</c:v>
                </c:pt>
                <c:pt idx="61">
                  <c:v>42007.17708333334</c:v>
                </c:pt>
                <c:pt idx="62">
                  <c:v>42007.45833333333</c:v>
                </c:pt>
                <c:pt idx="63">
                  <c:v>42007.72916666666</c:v>
                </c:pt>
                <c:pt idx="64">
                  <c:v>42008.0</c:v>
                </c:pt>
                <c:pt idx="65">
                  <c:v>42008.27083333334</c:v>
                </c:pt>
                <c:pt idx="66">
                  <c:v>42008.55208333334</c:v>
                </c:pt>
                <c:pt idx="67">
                  <c:v>42008.82291666666</c:v>
                </c:pt>
                <c:pt idx="68">
                  <c:v>42009.09375</c:v>
                </c:pt>
                <c:pt idx="69">
                  <c:v>42009.36458333334</c:v>
                </c:pt>
                <c:pt idx="70">
                  <c:v>42009.64583333334</c:v>
                </c:pt>
                <c:pt idx="71">
                  <c:v>42009.91666666666</c:v>
                </c:pt>
                <c:pt idx="72">
                  <c:v>42010.1875</c:v>
                </c:pt>
                <c:pt idx="73">
                  <c:v>42010.45833333333</c:v>
                </c:pt>
                <c:pt idx="74">
                  <c:v>42010.73958333334</c:v>
                </c:pt>
                <c:pt idx="75">
                  <c:v>42011.01041666666</c:v>
                </c:pt>
                <c:pt idx="76">
                  <c:v>42011.28125</c:v>
                </c:pt>
                <c:pt idx="77">
                  <c:v>42011.55208333334</c:v>
                </c:pt>
                <c:pt idx="78">
                  <c:v>42011.83333333334</c:v>
                </c:pt>
                <c:pt idx="79">
                  <c:v>42012.10416666666</c:v>
                </c:pt>
                <c:pt idx="80">
                  <c:v>42012.375</c:v>
                </c:pt>
                <c:pt idx="81">
                  <c:v>42012.64583333334</c:v>
                </c:pt>
                <c:pt idx="82">
                  <c:v>42012.92708333334</c:v>
                </c:pt>
                <c:pt idx="83">
                  <c:v>42013.19791666666</c:v>
                </c:pt>
                <c:pt idx="84">
                  <c:v>42013.46875</c:v>
                </c:pt>
                <c:pt idx="85">
                  <c:v>42013.73958333334</c:v>
                </c:pt>
                <c:pt idx="86">
                  <c:v>42014.02083333334</c:v>
                </c:pt>
                <c:pt idx="87">
                  <c:v>42014.29166666666</c:v>
                </c:pt>
                <c:pt idx="88">
                  <c:v>42014.5625</c:v>
                </c:pt>
                <c:pt idx="89">
                  <c:v>42014.83333333334</c:v>
                </c:pt>
                <c:pt idx="90">
                  <c:v>42015.11458333334</c:v>
                </c:pt>
                <c:pt idx="91">
                  <c:v>42015.38541666666</c:v>
                </c:pt>
                <c:pt idx="92">
                  <c:v>42015.65625</c:v>
                </c:pt>
                <c:pt idx="93">
                  <c:v>42015.92708333334</c:v>
                </c:pt>
                <c:pt idx="94">
                  <c:v>42016.20833333334</c:v>
                </c:pt>
                <c:pt idx="95">
                  <c:v>42016.47916666666</c:v>
                </c:pt>
                <c:pt idx="96">
                  <c:v>42016.75</c:v>
                </c:pt>
                <c:pt idx="97">
                  <c:v>42017.02083333334</c:v>
                </c:pt>
                <c:pt idx="98">
                  <c:v>42017.30208333334</c:v>
                </c:pt>
                <c:pt idx="99">
                  <c:v>42017.57291666666</c:v>
                </c:pt>
                <c:pt idx="100">
                  <c:v>42017.84375</c:v>
                </c:pt>
                <c:pt idx="101">
                  <c:v>42018.11458333334</c:v>
                </c:pt>
                <c:pt idx="102">
                  <c:v>42018.39583333334</c:v>
                </c:pt>
                <c:pt idx="103">
                  <c:v>42018.66666666666</c:v>
                </c:pt>
                <c:pt idx="104">
                  <c:v>42018.9375</c:v>
                </c:pt>
                <c:pt idx="105">
                  <c:v>42019.20833333334</c:v>
                </c:pt>
                <c:pt idx="106">
                  <c:v>42019.48958333334</c:v>
                </c:pt>
                <c:pt idx="107">
                  <c:v>42019.76041666666</c:v>
                </c:pt>
                <c:pt idx="108">
                  <c:v>42020.03125</c:v>
                </c:pt>
                <c:pt idx="109">
                  <c:v>42020.30208333334</c:v>
                </c:pt>
                <c:pt idx="110">
                  <c:v>42020.58333333334</c:v>
                </c:pt>
                <c:pt idx="111">
                  <c:v>42020.85416666666</c:v>
                </c:pt>
                <c:pt idx="112">
                  <c:v>42021.125</c:v>
                </c:pt>
                <c:pt idx="113">
                  <c:v>42021.39583333334</c:v>
                </c:pt>
                <c:pt idx="114">
                  <c:v>42021.67708333334</c:v>
                </c:pt>
                <c:pt idx="115">
                  <c:v>42021.94791666666</c:v>
                </c:pt>
                <c:pt idx="116">
                  <c:v>42022.21875</c:v>
                </c:pt>
                <c:pt idx="117">
                  <c:v>42022.48958333334</c:v>
                </c:pt>
                <c:pt idx="118">
                  <c:v>42022.77083333334</c:v>
                </c:pt>
                <c:pt idx="119">
                  <c:v>42023.04166666666</c:v>
                </c:pt>
                <c:pt idx="120">
                  <c:v>42023.3125</c:v>
                </c:pt>
                <c:pt idx="121">
                  <c:v>42023.58333333334</c:v>
                </c:pt>
                <c:pt idx="122">
                  <c:v>42023.86458333334</c:v>
                </c:pt>
                <c:pt idx="123">
                  <c:v>42024.13541666666</c:v>
                </c:pt>
                <c:pt idx="124">
                  <c:v>42024.40625</c:v>
                </c:pt>
                <c:pt idx="125">
                  <c:v>42024.67708333334</c:v>
                </c:pt>
                <c:pt idx="126">
                  <c:v>42024.95833333333</c:v>
                </c:pt>
                <c:pt idx="127">
                  <c:v>42025.22916666666</c:v>
                </c:pt>
                <c:pt idx="128">
                  <c:v>42025.5</c:v>
                </c:pt>
                <c:pt idx="129">
                  <c:v>42025.77083333334</c:v>
                </c:pt>
                <c:pt idx="130">
                  <c:v>42026.05208333334</c:v>
                </c:pt>
                <c:pt idx="131">
                  <c:v>42026.32291666666</c:v>
                </c:pt>
                <c:pt idx="132">
                  <c:v>42026.59375</c:v>
                </c:pt>
                <c:pt idx="133">
                  <c:v>42026.86458333334</c:v>
                </c:pt>
                <c:pt idx="134">
                  <c:v>42027.14583333334</c:v>
                </c:pt>
                <c:pt idx="135">
                  <c:v>42027.41666666666</c:v>
                </c:pt>
                <c:pt idx="136">
                  <c:v>42027.6875</c:v>
                </c:pt>
                <c:pt idx="137">
                  <c:v>42027.95833333333</c:v>
                </c:pt>
                <c:pt idx="138">
                  <c:v>42028.23958333334</c:v>
                </c:pt>
                <c:pt idx="139">
                  <c:v>42028.51041666666</c:v>
                </c:pt>
                <c:pt idx="140">
                  <c:v>42028.78125</c:v>
                </c:pt>
                <c:pt idx="141">
                  <c:v>42029.05208333334</c:v>
                </c:pt>
                <c:pt idx="142">
                  <c:v>42029.33333333334</c:v>
                </c:pt>
                <c:pt idx="143">
                  <c:v>42029.60416666666</c:v>
                </c:pt>
                <c:pt idx="144">
                  <c:v>42029.875</c:v>
                </c:pt>
                <c:pt idx="145">
                  <c:v>42030.14583333334</c:v>
                </c:pt>
                <c:pt idx="146">
                  <c:v>42030.42708333334</c:v>
                </c:pt>
                <c:pt idx="147">
                  <c:v>42030.69791666666</c:v>
                </c:pt>
                <c:pt idx="148">
                  <c:v>42030.96875</c:v>
                </c:pt>
                <c:pt idx="149">
                  <c:v>42031.23958333334</c:v>
                </c:pt>
                <c:pt idx="150">
                  <c:v>42031.52083333334</c:v>
                </c:pt>
                <c:pt idx="151">
                  <c:v>42031.79166666666</c:v>
                </c:pt>
                <c:pt idx="152">
                  <c:v>42032.0625</c:v>
                </c:pt>
                <c:pt idx="153">
                  <c:v>42032.33333333334</c:v>
                </c:pt>
                <c:pt idx="154">
                  <c:v>42032.61458333334</c:v>
                </c:pt>
                <c:pt idx="155">
                  <c:v>42032.88541666666</c:v>
                </c:pt>
                <c:pt idx="156">
                  <c:v>42033.15625</c:v>
                </c:pt>
                <c:pt idx="157">
                  <c:v>42033.42708333334</c:v>
                </c:pt>
                <c:pt idx="158">
                  <c:v>42033.70833333334</c:v>
                </c:pt>
                <c:pt idx="159">
                  <c:v>42033.97916666666</c:v>
                </c:pt>
                <c:pt idx="160">
                  <c:v>42034.25</c:v>
                </c:pt>
                <c:pt idx="161">
                  <c:v>42034.52083333334</c:v>
                </c:pt>
                <c:pt idx="162">
                  <c:v>42034.80208333334</c:v>
                </c:pt>
                <c:pt idx="163">
                  <c:v>42035.07291666666</c:v>
                </c:pt>
                <c:pt idx="164">
                  <c:v>42035.34375</c:v>
                </c:pt>
                <c:pt idx="165">
                  <c:v>42035.61458333334</c:v>
                </c:pt>
                <c:pt idx="166">
                  <c:v>42035.89583333334</c:v>
                </c:pt>
                <c:pt idx="167">
                  <c:v>42036.16666666666</c:v>
                </c:pt>
                <c:pt idx="168">
                  <c:v>42036.4375</c:v>
                </c:pt>
                <c:pt idx="169">
                  <c:v>42036.70833333334</c:v>
                </c:pt>
                <c:pt idx="170">
                  <c:v>42036.98958333334</c:v>
                </c:pt>
                <c:pt idx="171">
                  <c:v>42037.26041666666</c:v>
                </c:pt>
                <c:pt idx="172">
                  <c:v>42037.53125</c:v>
                </c:pt>
                <c:pt idx="173">
                  <c:v>42037.80208333334</c:v>
                </c:pt>
                <c:pt idx="174">
                  <c:v>42038.08333333334</c:v>
                </c:pt>
                <c:pt idx="175">
                  <c:v>42038.35416666666</c:v>
                </c:pt>
                <c:pt idx="176">
                  <c:v>42038.625</c:v>
                </c:pt>
                <c:pt idx="177">
                  <c:v>42038.89583333334</c:v>
                </c:pt>
                <c:pt idx="178">
                  <c:v>42039.17708333334</c:v>
                </c:pt>
                <c:pt idx="179">
                  <c:v>42039.44791666666</c:v>
                </c:pt>
                <c:pt idx="180">
                  <c:v>42039.71875</c:v>
                </c:pt>
                <c:pt idx="181">
                  <c:v>42039.98958333334</c:v>
                </c:pt>
                <c:pt idx="182">
                  <c:v>42040.27083333334</c:v>
                </c:pt>
                <c:pt idx="183">
                  <c:v>42040.54166666666</c:v>
                </c:pt>
                <c:pt idx="184">
                  <c:v>42040.8125</c:v>
                </c:pt>
                <c:pt idx="185">
                  <c:v>42041.08333333334</c:v>
                </c:pt>
                <c:pt idx="186">
                  <c:v>42041.36458333334</c:v>
                </c:pt>
                <c:pt idx="187">
                  <c:v>42041.63541666666</c:v>
                </c:pt>
                <c:pt idx="188">
                  <c:v>42041.90625</c:v>
                </c:pt>
                <c:pt idx="189">
                  <c:v>42042.17708333334</c:v>
                </c:pt>
                <c:pt idx="190">
                  <c:v>42042.45833333333</c:v>
                </c:pt>
                <c:pt idx="191">
                  <c:v>42042.72916666666</c:v>
                </c:pt>
                <c:pt idx="192">
                  <c:v>42043.0</c:v>
                </c:pt>
                <c:pt idx="193">
                  <c:v>42043.27083333334</c:v>
                </c:pt>
                <c:pt idx="194">
                  <c:v>42043.55208333334</c:v>
                </c:pt>
                <c:pt idx="195">
                  <c:v>42043.82291666666</c:v>
                </c:pt>
                <c:pt idx="196">
                  <c:v>42044.09375</c:v>
                </c:pt>
                <c:pt idx="197">
                  <c:v>42044.36458333334</c:v>
                </c:pt>
                <c:pt idx="198">
                  <c:v>42044.64583333334</c:v>
                </c:pt>
                <c:pt idx="199">
                  <c:v>42044.91666666666</c:v>
                </c:pt>
                <c:pt idx="200">
                  <c:v>42045.1875</c:v>
                </c:pt>
                <c:pt idx="201">
                  <c:v>42045.45833333333</c:v>
                </c:pt>
                <c:pt idx="202">
                  <c:v>42045.73958333334</c:v>
                </c:pt>
                <c:pt idx="203">
                  <c:v>42046.01041666666</c:v>
                </c:pt>
                <c:pt idx="204">
                  <c:v>42046.28125</c:v>
                </c:pt>
                <c:pt idx="205">
                  <c:v>42046.55208333334</c:v>
                </c:pt>
                <c:pt idx="206">
                  <c:v>42046.83333333334</c:v>
                </c:pt>
                <c:pt idx="207">
                  <c:v>42047.10416666666</c:v>
                </c:pt>
                <c:pt idx="208">
                  <c:v>42047.375</c:v>
                </c:pt>
                <c:pt idx="209">
                  <c:v>42047.64583333334</c:v>
                </c:pt>
                <c:pt idx="210">
                  <c:v>42047.92708333334</c:v>
                </c:pt>
                <c:pt idx="211">
                  <c:v>42048.19791666666</c:v>
                </c:pt>
                <c:pt idx="212">
                  <c:v>42048.46875</c:v>
                </c:pt>
                <c:pt idx="213">
                  <c:v>42048.73958333334</c:v>
                </c:pt>
                <c:pt idx="214">
                  <c:v>42049.02083333334</c:v>
                </c:pt>
                <c:pt idx="215">
                  <c:v>42049.29166666666</c:v>
                </c:pt>
                <c:pt idx="216">
                  <c:v>42049.5625</c:v>
                </c:pt>
                <c:pt idx="217">
                  <c:v>42049.83333333334</c:v>
                </c:pt>
                <c:pt idx="218">
                  <c:v>42050.11458333334</c:v>
                </c:pt>
                <c:pt idx="219">
                  <c:v>42050.38541666666</c:v>
                </c:pt>
                <c:pt idx="220">
                  <c:v>42050.65625</c:v>
                </c:pt>
                <c:pt idx="221">
                  <c:v>42050.92708333334</c:v>
                </c:pt>
                <c:pt idx="222">
                  <c:v>42051.20833333334</c:v>
                </c:pt>
                <c:pt idx="223">
                  <c:v>42051.47916666666</c:v>
                </c:pt>
                <c:pt idx="224">
                  <c:v>42051.75</c:v>
                </c:pt>
                <c:pt idx="225">
                  <c:v>42052.02083333334</c:v>
                </c:pt>
                <c:pt idx="226">
                  <c:v>42052.30208333334</c:v>
                </c:pt>
                <c:pt idx="227">
                  <c:v>42052.57291666666</c:v>
                </c:pt>
                <c:pt idx="228">
                  <c:v>42052.84375</c:v>
                </c:pt>
                <c:pt idx="229">
                  <c:v>42053.11458333334</c:v>
                </c:pt>
                <c:pt idx="230">
                  <c:v>42053.39583333334</c:v>
                </c:pt>
                <c:pt idx="231">
                  <c:v>42053.66666666666</c:v>
                </c:pt>
                <c:pt idx="232">
                  <c:v>42053.9375</c:v>
                </c:pt>
                <c:pt idx="233">
                  <c:v>42054.20833333334</c:v>
                </c:pt>
                <c:pt idx="234">
                  <c:v>42054.48958333334</c:v>
                </c:pt>
                <c:pt idx="235">
                  <c:v>42054.76041666666</c:v>
                </c:pt>
                <c:pt idx="236">
                  <c:v>42055.03125</c:v>
                </c:pt>
                <c:pt idx="237">
                  <c:v>42055.30208333334</c:v>
                </c:pt>
                <c:pt idx="238">
                  <c:v>42055.58333333334</c:v>
                </c:pt>
                <c:pt idx="239">
                  <c:v>42055.85416666666</c:v>
                </c:pt>
                <c:pt idx="240">
                  <c:v>42056.125</c:v>
                </c:pt>
                <c:pt idx="241">
                  <c:v>42056.39583333334</c:v>
                </c:pt>
                <c:pt idx="242">
                  <c:v>42056.67708333334</c:v>
                </c:pt>
                <c:pt idx="243">
                  <c:v>42056.94791666666</c:v>
                </c:pt>
                <c:pt idx="244">
                  <c:v>42057.21875</c:v>
                </c:pt>
                <c:pt idx="245">
                  <c:v>42057.48958333334</c:v>
                </c:pt>
                <c:pt idx="246">
                  <c:v>42057.77083333334</c:v>
                </c:pt>
                <c:pt idx="247">
                  <c:v>42058.04166666666</c:v>
                </c:pt>
                <c:pt idx="248">
                  <c:v>42058.3125</c:v>
                </c:pt>
                <c:pt idx="249">
                  <c:v>42058.58333333334</c:v>
                </c:pt>
                <c:pt idx="250">
                  <c:v>42058.86458333334</c:v>
                </c:pt>
                <c:pt idx="251">
                  <c:v>42059.13541666666</c:v>
                </c:pt>
                <c:pt idx="252">
                  <c:v>42059.40625</c:v>
                </c:pt>
                <c:pt idx="253">
                  <c:v>42059.67708333334</c:v>
                </c:pt>
                <c:pt idx="254">
                  <c:v>42059.95833333333</c:v>
                </c:pt>
                <c:pt idx="255">
                  <c:v>42060.22916666666</c:v>
                </c:pt>
                <c:pt idx="256">
                  <c:v>42060.5</c:v>
                </c:pt>
                <c:pt idx="257">
                  <c:v>42060.77083333334</c:v>
                </c:pt>
                <c:pt idx="258">
                  <c:v>42061.05208333334</c:v>
                </c:pt>
                <c:pt idx="259">
                  <c:v>42061.32291666666</c:v>
                </c:pt>
                <c:pt idx="260">
                  <c:v>42061.59375</c:v>
                </c:pt>
                <c:pt idx="261">
                  <c:v>42061.86458333334</c:v>
                </c:pt>
                <c:pt idx="262">
                  <c:v>42062.14583333334</c:v>
                </c:pt>
                <c:pt idx="263">
                  <c:v>42062.41666666666</c:v>
                </c:pt>
                <c:pt idx="264">
                  <c:v>42062.6875</c:v>
                </c:pt>
                <c:pt idx="265">
                  <c:v>42062.95833333333</c:v>
                </c:pt>
                <c:pt idx="266">
                  <c:v>42063.23958333334</c:v>
                </c:pt>
                <c:pt idx="267">
                  <c:v>42063.51041666666</c:v>
                </c:pt>
                <c:pt idx="268">
                  <c:v>42063.78125</c:v>
                </c:pt>
                <c:pt idx="269">
                  <c:v>42064.05208333334</c:v>
                </c:pt>
                <c:pt idx="270">
                  <c:v>42064.33333333334</c:v>
                </c:pt>
                <c:pt idx="271">
                  <c:v>42064.60416666666</c:v>
                </c:pt>
                <c:pt idx="272">
                  <c:v>42064.875</c:v>
                </c:pt>
                <c:pt idx="273">
                  <c:v>42065.14583333334</c:v>
                </c:pt>
                <c:pt idx="274">
                  <c:v>42065.42708333334</c:v>
                </c:pt>
                <c:pt idx="275">
                  <c:v>42065.69791666666</c:v>
                </c:pt>
                <c:pt idx="276">
                  <c:v>42065.96875</c:v>
                </c:pt>
                <c:pt idx="277">
                  <c:v>42066.23958333334</c:v>
                </c:pt>
                <c:pt idx="278">
                  <c:v>42066.52083333334</c:v>
                </c:pt>
                <c:pt idx="279">
                  <c:v>42066.79166666666</c:v>
                </c:pt>
                <c:pt idx="280">
                  <c:v>42067.0625</c:v>
                </c:pt>
                <c:pt idx="281">
                  <c:v>42067.33333333334</c:v>
                </c:pt>
                <c:pt idx="282">
                  <c:v>42067.61458333334</c:v>
                </c:pt>
                <c:pt idx="283">
                  <c:v>42067.88541666666</c:v>
                </c:pt>
                <c:pt idx="284">
                  <c:v>42068.15625</c:v>
                </c:pt>
                <c:pt idx="285">
                  <c:v>42068.42708333334</c:v>
                </c:pt>
                <c:pt idx="286">
                  <c:v>42068.70833333334</c:v>
                </c:pt>
                <c:pt idx="287">
                  <c:v>42068.97916666666</c:v>
                </c:pt>
                <c:pt idx="288">
                  <c:v>42069.25</c:v>
                </c:pt>
                <c:pt idx="289">
                  <c:v>42069.52083333334</c:v>
                </c:pt>
              </c:numCache>
            </c:numRef>
          </c:cat>
          <c:val>
            <c:numRef>
              <c:f>'Avg Temp Data'!$G$3:$G$292</c:f>
              <c:numCache>
                <c:formatCode>General</c:formatCode>
                <c:ptCount val="290"/>
                <c:pt idx="0">
                  <c:v>57.06833333333332</c:v>
                </c:pt>
                <c:pt idx="1">
                  <c:v>46.20685185185184</c:v>
                </c:pt>
                <c:pt idx="2">
                  <c:v>48.58122222222222</c:v>
                </c:pt>
                <c:pt idx="3">
                  <c:v>62.42929629629629</c:v>
                </c:pt>
                <c:pt idx="4">
                  <c:v>51.72066666666666</c:v>
                </c:pt>
                <c:pt idx="5">
                  <c:v>45.19348148148148</c:v>
                </c:pt>
                <c:pt idx="6">
                  <c:v>42.64885185185185</c:v>
                </c:pt>
                <c:pt idx="7">
                  <c:v>64.86348148148149</c:v>
                </c:pt>
                <c:pt idx="8">
                  <c:v>54.11381481481482</c:v>
                </c:pt>
                <c:pt idx="9">
                  <c:v>50.21292592592592</c:v>
                </c:pt>
                <c:pt idx="10">
                  <c:v>59.31077777777778</c:v>
                </c:pt>
                <c:pt idx="11">
                  <c:v>62.54425925925926</c:v>
                </c:pt>
                <c:pt idx="12">
                  <c:v>50.3917037037037</c:v>
                </c:pt>
                <c:pt idx="13">
                  <c:v>44.02488888888888</c:v>
                </c:pt>
                <c:pt idx="14">
                  <c:v>66.0442222222222</c:v>
                </c:pt>
                <c:pt idx="15">
                  <c:v>59.22674074074075</c:v>
                </c:pt>
                <c:pt idx="16">
                  <c:v>48.82003703703703</c:v>
                </c:pt>
                <c:pt idx="17">
                  <c:v>46.37048148148148</c:v>
                </c:pt>
                <c:pt idx="18">
                  <c:v>72.4632962962963</c:v>
                </c:pt>
                <c:pt idx="19">
                  <c:v>53.11855555555556</c:v>
                </c:pt>
                <c:pt idx="20">
                  <c:v>46.07025925925927</c:v>
                </c:pt>
                <c:pt idx="21">
                  <c:v>57.27533333333332</c:v>
                </c:pt>
                <c:pt idx="22">
                  <c:v>66.76392592592593</c:v>
                </c:pt>
                <c:pt idx="23">
                  <c:v>43.34622222222222</c:v>
                </c:pt>
                <c:pt idx="24">
                  <c:v>36.81700000000001</c:v>
                </c:pt>
                <c:pt idx="25">
                  <c:v>61.08666666666667</c:v>
                </c:pt>
                <c:pt idx="26">
                  <c:v>57.52029629629629</c:v>
                </c:pt>
                <c:pt idx="27">
                  <c:v>45.3564074074074</c:v>
                </c:pt>
                <c:pt idx="28">
                  <c:v>43.71803703703704</c:v>
                </c:pt>
                <c:pt idx="29">
                  <c:v>62.74870370370371</c:v>
                </c:pt>
                <c:pt idx="30">
                  <c:v>34.87681481481481</c:v>
                </c:pt>
                <c:pt idx="31">
                  <c:v>26.20588888888889</c:v>
                </c:pt>
                <c:pt idx="32">
                  <c:v>43.04962962962964</c:v>
                </c:pt>
                <c:pt idx="33">
                  <c:v>53.01633333333334</c:v>
                </c:pt>
                <c:pt idx="34">
                  <c:v>29.97855555555556</c:v>
                </c:pt>
                <c:pt idx="35">
                  <c:v>24.63814814814815</c:v>
                </c:pt>
                <c:pt idx="36">
                  <c:v>59.17833333333332</c:v>
                </c:pt>
                <c:pt idx="37">
                  <c:v>38.27418518518518</c:v>
                </c:pt>
                <c:pt idx="38">
                  <c:v>27.42948148148148</c:v>
                </c:pt>
                <c:pt idx="39">
                  <c:v>31.34462962962963</c:v>
                </c:pt>
                <c:pt idx="40">
                  <c:v>63.53607407407407</c:v>
                </c:pt>
                <c:pt idx="41">
                  <c:v>38.17051851851852</c:v>
                </c:pt>
                <c:pt idx="42">
                  <c:v>26.12951851851851</c:v>
                </c:pt>
                <c:pt idx="43">
                  <c:v>45.82518518518518</c:v>
                </c:pt>
                <c:pt idx="44">
                  <c:v>52.55381481481481</c:v>
                </c:pt>
                <c:pt idx="45">
                  <c:v>31.82411111111111</c:v>
                </c:pt>
                <c:pt idx="46">
                  <c:v>36.40477777777778</c:v>
                </c:pt>
                <c:pt idx="47">
                  <c:v>58.86118518518518</c:v>
                </c:pt>
                <c:pt idx="48">
                  <c:v>43.92625925925926</c:v>
                </c:pt>
                <c:pt idx="49">
                  <c:v>25.59592592592593</c:v>
                </c:pt>
                <c:pt idx="50">
                  <c:v>28.7328888888889</c:v>
                </c:pt>
                <c:pt idx="51">
                  <c:v>56.48566666666667</c:v>
                </c:pt>
                <c:pt idx="52">
                  <c:v>26.102</c:v>
                </c:pt>
                <c:pt idx="53">
                  <c:v>21.64281481481481</c:v>
                </c:pt>
                <c:pt idx="54">
                  <c:v>45.3895925925926</c:v>
                </c:pt>
                <c:pt idx="55">
                  <c:v>46.10892592592593</c:v>
                </c:pt>
                <c:pt idx="56">
                  <c:v>25.74644444444444</c:v>
                </c:pt>
                <c:pt idx="57">
                  <c:v>21.98381481481481</c:v>
                </c:pt>
                <c:pt idx="58">
                  <c:v>61.0201111111111</c:v>
                </c:pt>
                <c:pt idx="59">
                  <c:v>39.63862962962963</c:v>
                </c:pt>
                <c:pt idx="60">
                  <c:v>24.22744444444444</c:v>
                </c:pt>
                <c:pt idx="61">
                  <c:v>30.52248148148148</c:v>
                </c:pt>
                <c:pt idx="62">
                  <c:v>61.79037037037036</c:v>
                </c:pt>
                <c:pt idx="63">
                  <c:v>29.45837037037037</c:v>
                </c:pt>
                <c:pt idx="64">
                  <c:v>24.93311111111111</c:v>
                </c:pt>
                <c:pt idx="65">
                  <c:v>51.10400000000001</c:v>
                </c:pt>
                <c:pt idx="66">
                  <c:v>50.18070370370371</c:v>
                </c:pt>
                <c:pt idx="67">
                  <c:v>31.36518518518519</c:v>
                </c:pt>
                <c:pt idx="68">
                  <c:v>28.93744444444444</c:v>
                </c:pt>
                <c:pt idx="69">
                  <c:v>68.93022222222224</c:v>
                </c:pt>
                <c:pt idx="70">
                  <c:v>41.00088888888889</c:v>
                </c:pt>
                <c:pt idx="71">
                  <c:v>32.06444444444444</c:v>
                </c:pt>
                <c:pt idx="72">
                  <c:v>40.46896296296296</c:v>
                </c:pt>
                <c:pt idx="73">
                  <c:v>72.22551851851851</c:v>
                </c:pt>
                <c:pt idx="74">
                  <c:v>36.95877777777778</c:v>
                </c:pt>
                <c:pt idx="75">
                  <c:v>32.69885185185184</c:v>
                </c:pt>
                <c:pt idx="76">
                  <c:v>61.64533333333333</c:v>
                </c:pt>
                <c:pt idx="77">
                  <c:v>57.74592592592593</c:v>
                </c:pt>
                <c:pt idx="78">
                  <c:v>40.63340740740741</c:v>
                </c:pt>
                <c:pt idx="79">
                  <c:v>39.72181481481481</c:v>
                </c:pt>
                <c:pt idx="80">
                  <c:v>73.22855555555556</c:v>
                </c:pt>
                <c:pt idx="81">
                  <c:v>51.0642962962963</c:v>
                </c:pt>
                <c:pt idx="82">
                  <c:v>44.2734074074074</c:v>
                </c:pt>
                <c:pt idx="83">
                  <c:v>50.63692592592592</c:v>
                </c:pt>
                <c:pt idx="84">
                  <c:v>70.723</c:v>
                </c:pt>
                <c:pt idx="85">
                  <c:v>49.88803703703704</c:v>
                </c:pt>
                <c:pt idx="86">
                  <c:v>49.00303703703704</c:v>
                </c:pt>
                <c:pt idx="87">
                  <c:v>65.50425925925925</c:v>
                </c:pt>
                <c:pt idx="88">
                  <c:v>61.93722222222222</c:v>
                </c:pt>
                <c:pt idx="89">
                  <c:v>54.01133333333333</c:v>
                </c:pt>
                <c:pt idx="90">
                  <c:v>51.48662962962963</c:v>
                </c:pt>
                <c:pt idx="91">
                  <c:v>74.1438148148148</c:v>
                </c:pt>
                <c:pt idx="92">
                  <c:v>48.96614814814814</c:v>
                </c:pt>
                <c:pt idx="93">
                  <c:v>41.68018518518518</c:v>
                </c:pt>
                <c:pt idx="94">
                  <c:v>46.98466666666667</c:v>
                </c:pt>
                <c:pt idx="95">
                  <c:v>68.8437037037037</c:v>
                </c:pt>
                <c:pt idx="96">
                  <c:v>42.26337037037037</c:v>
                </c:pt>
                <c:pt idx="97">
                  <c:v>34.94962962962963</c:v>
                </c:pt>
                <c:pt idx="98">
                  <c:v>63.20559259259259</c:v>
                </c:pt>
                <c:pt idx="99">
                  <c:v>52.80429629629629</c:v>
                </c:pt>
                <c:pt idx="100">
                  <c:v>34.33381481481481</c:v>
                </c:pt>
                <c:pt idx="101">
                  <c:v>31.15088888888888</c:v>
                </c:pt>
                <c:pt idx="102">
                  <c:v>73.4932962962963</c:v>
                </c:pt>
                <c:pt idx="103">
                  <c:v>41.19666666666667</c:v>
                </c:pt>
                <c:pt idx="104">
                  <c:v>31.52907407407407</c:v>
                </c:pt>
                <c:pt idx="105">
                  <c:v>44.19551851851851</c:v>
                </c:pt>
                <c:pt idx="106">
                  <c:v>66.58407407407408</c:v>
                </c:pt>
                <c:pt idx="107">
                  <c:v>33.21240740740741</c:v>
                </c:pt>
                <c:pt idx="108">
                  <c:v>34.86014814814814</c:v>
                </c:pt>
                <c:pt idx="109">
                  <c:v>62.57481481481481</c:v>
                </c:pt>
                <c:pt idx="110">
                  <c:v>54.82262962962962</c:v>
                </c:pt>
                <c:pt idx="111">
                  <c:v>37.47648148148148</c:v>
                </c:pt>
                <c:pt idx="112">
                  <c:v>42.75570370370371</c:v>
                </c:pt>
                <c:pt idx="113">
                  <c:v>80.41874074074074</c:v>
                </c:pt>
                <c:pt idx="114">
                  <c:v>49.21314814814815</c:v>
                </c:pt>
                <c:pt idx="115">
                  <c:v>42.13803703703704</c:v>
                </c:pt>
                <c:pt idx="116">
                  <c:v>49.96211111111111</c:v>
                </c:pt>
                <c:pt idx="117">
                  <c:v>68.85214814814815</c:v>
                </c:pt>
                <c:pt idx="118">
                  <c:v>43.51388888888889</c:v>
                </c:pt>
                <c:pt idx="119">
                  <c:v>37.26988888888888</c:v>
                </c:pt>
                <c:pt idx="120">
                  <c:v>68.69348148148147</c:v>
                </c:pt>
                <c:pt idx="121">
                  <c:v>57.94774074074075</c:v>
                </c:pt>
                <c:pt idx="122">
                  <c:v>43.67337037037037</c:v>
                </c:pt>
                <c:pt idx="123">
                  <c:v>46.62137037037037</c:v>
                </c:pt>
                <c:pt idx="124">
                  <c:v>71.53566666666667</c:v>
                </c:pt>
                <c:pt idx="125">
                  <c:v>45.54507407407408</c:v>
                </c:pt>
                <c:pt idx="126">
                  <c:v>35.41744444444444</c:v>
                </c:pt>
                <c:pt idx="127">
                  <c:v>50.2645925925926</c:v>
                </c:pt>
                <c:pt idx="128">
                  <c:v>64.92062962962963</c:v>
                </c:pt>
                <c:pt idx="129">
                  <c:v>35.2062962962963</c:v>
                </c:pt>
                <c:pt idx="130">
                  <c:v>29.5317037037037</c:v>
                </c:pt>
                <c:pt idx="131">
                  <c:v>67.65744444444444</c:v>
                </c:pt>
                <c:pt idx="132">
                  <c:v>50.02633333333333</c:v>
                </c:pt>
                <c:pt idx="133">
                  <c:v>29.79596296296296</c:v>
                </c:pt>
                <c:pt idx="134">
                  <c:v>29.77911111111111</c:v>
                </c:pt>
                <c:pt idx="135">
                  <c:v>77.35466666666665</c:v>
                </c:pt>
                <c:pt idx="136">
                  <c:v>42.42007407407407</c:v>
                </c:pt>
                <c:pt idx="137">
                  <c:v>30.87092592592593</c:v>
                </c:pt>
                <c:pt idx="138">
                  <c:v>53.01288888888889</c:v>
                </c:pt>
                <c:pt idx="139">
                  <c:v>69.43614814814814</c:v>
                </c:pt>
                <c:pt idx="140">
                  <c:v>35.52011111111111</c:v>
                </c:pt>
                <c:pt idx="141">
                  <c:v>29.82855555555556</c:v>
                </c:pt>
                <c:pt idx="142">
                  <c:v>73.65729629629629</c:v>
                </c:pt>
                <c:pt idx="143">
                  <c:v>53.98314814814815</c:v>
                </c:pt>
                <c:pt idx="144">
                  <c:v>41.02440740740741</c:v>
                </c:pt>
                <c:pt idx="145">
                  <c:v>46.14466666666667</c:v>
                </c:pt>
                <c:pt idx="146">
                  <c:v>75.37944444444445</c:v>
                </c:pt>
                <c:pt idx="147">
                  <c:v>57.8897037037037</c:v>
                </c:pt>
                <c:pt idx="148">
                  <c:v>52.68237037037036</c:v>
                </c:pt>
                <c:pt idx="149">
                  <c:v>65.09922222222222</c:v>
                </c:pt>
                <c:pt idx="150">
                  <c:v>67.54592592592592</c:v>
                </c:pt>
                <c:pt idx="151">
                  <c:v>40.9395925925926</c:v>
                </c:pt>
                <c:pt idx="152">
                  <c:v>37.86637037037037</c:v>
                </c:pt>
                <c:pt idx="153">
                  <c:v>68.70270370370372</c:v>
                </c:pt>
                <c:pt idx="154">
                  <c:v>60.13618518518518</c:v>
                </c:pt>
                <c:pt idx="155">
                  <c:v>44.83237037037037</c:v>
                </c:pt>
                <c:pt idx="156">
                  <c:v>47.11988888888889</c:v>
                </c:pt>
                <c:pt idx="157">
                  <c:v>78.64214814814817</c:v>
                </c:pt>
                <c:pt idx="158">
                  <c:v>45.93933333333333</c:v>
                </c:pt>
                <c:pt idx="159">
                  <c:v>34.86322222222222</c:v>
                </c:pt>
                <c:pt idx="160">
                  <c:v>56.42948148148148</c:v>
                </c:pt>
                <c:pt idx="161">
                  <c:v>66.25925925925925</c:v>
                </c:pt>
                <c:pt idx="162">
                  <c:v>41.59837037037036</c:v>
                </c:pt>
                <c:pt idx="163">
                  <c:v>42.36755555555555</c:v>
                </c:pt>
                <c:pt idx="164">
                  <c:v>77.03403703703702</c:v>
                </c:pt>
                <c:pt idx="165">
                  <c:v>57.02774074074074</c:v>
                </c:pt>
                <c:pt idx="166">
                  <c:v>36.5432962962963</c:v>
                </c:pt>
                <c:pt idx="167">
                  <c:v>37.38592592592592</c:v>
                </c:pt>
                <c:pt idx="168">
                  <c:v>76.89799999999998</c:v>
                </c:pt>
                <c:pt idx="169">
                  <c:v>44.0942962962963</c:v>
                </c:pt>
                <c:pt idx="170">
                  <c:v>34.20096296296296</c:v>
                </c:pt>
                <c:pt idx="171">
                  <c:v>61.12462962962962</c:v>
                </c:pt>
                <c:pt idx="172">
                  <c:v>66.77362962962962</c:v>
                </c:pt>
                <c:pt idx="173">
                  <c:v>37.577</c:v>
                </c:pt>
                <c:pt idx="174">
                  <c:v>31.87303703703704</c:v>
                </c:pt>
                <c:pt idx="175">
                  <c:v>75.72581481481481</c:v>
                </c:pt>
                <c:pt idx="176">
                  <c:v>60.73644444444445</c:v>
                </c:pt>
                <c:pt idx="177">
                  <c:v>42.51277777777778</c:v>
                </c:pt>
                <c:pt idx="178">
                  <c:v>53.43177777777777</c:v>
                </c:pt>
                <c:pt idx="179">
                  <c:v>77.97674074074074</c:v>
                </c:pt>
                <c:pt idx="180">
                  <c:v>56.79840740740741</c:v>
                </c:pt>
                <c:pt idx="181">
                  <c:v>52.05825925925927</c:v>
                </c:pt>
                <c:pt idx="182">
                  <c:v>59.96103703703704</c:v>
                </c:pt>
                <c:pt idx="183">
                  <c:v>67.67396296296296</c:v>
                </c:pt>
                <c:pt idx="184">
                  <c:v>53.07203703703703</c:v>
                </c:pt>
                <c:pt idx="185">
                  <c:v>42.79374074074073</c:v>
                </c:pt>
                <c:pt idx="186">
                  <c:v>79.00444444444444</c:v>
                </c:pt>
                <c:pt idx="187">
                  <c:v>64.7458888888889</c:v>
                </c:pt>
                <c:pt idx="188">
                  <c:v>61.11785185185185</c:v>
                </c:pt>
                <c:pt idx="189">
                  <c:v>60.52525925925926</c:v>
                </c:pt>
                <c:pt idx="190">
                  <c:v>63.7324074074074</c:v>
                </c:pt>
                <c:pt idx="191">
                  <c:v>57.28037037037037</c:v>
                </c:pt>
                <c:pt idx="192">
                  <c:v>49.58914814814815</c:v>
                </c:pt>
                <c:pt idx="193">
                  <c:v>64.96107407407407</c:v>
                </c:pt>
                <c:pt idx="194">
                  <c:v>65.03277777777778</c:v>
                </c:pt>
                <c:pt idx="195">
                  <c:v>58.31696296296297</c:v>
                </c:pt>
                <c:pt idx="196">
                  <c:v>50.98285185185185</c:v>
                </c:pt>
                <c:pt idx="197">
                  <c:v>75.7542962962963</c:v>
                </c:pt>
                <c:pt idx="198">
                  <c:v>55.97829629629629</c:v>
                </c:pt>
                <c:pt idx="199">
                  <c:v>46.43744444444445</c:v>
                </c:pt>
                <c:pt idx="200">
                  <c:v>55.7134074074074</c:v>
                </c:pt>
                <c:pt idx="201">
                  <c:v>79.11851851851851</c:v>
                </c:pt>
                <c:pt idx="202">
                  <c:v>53.81133333333332</c:v>
                </c:pt>
                <c:pt idx="203">
                  <c:v>44.58381481481481</c:v>
                </c:pt>
                <c:pt idx="204">
                  <c:v>71.03403703703704</c:v>
                </c:pt>
                <c:pt idx="205">
                  <c:v>69.9152962962963</c:v>
                </c:pt>
                <c:pt idx="206">
                  <c:v>42.98974074074074</c:v>
                </c:pt>
                <c:pt idx="207">
                  <c:v>39.28603703703703</c:v>
                </c:pt>
                <c:pt idx="208">
                  <c:v>90.13485185185185</c:v>
                </c:pt>
                <c:pt idx="209">
                  <c:v>55.37381481481481</c:v>
                </c:pt>
                <c:pt idx="210">
                  <c:v>40.08551851851852</c:v>
                </c:pt>
                <c:pt idx="211">
                  <c:v>54.25792592592592</c:v>
                </c:pt>
                <c:pt idx="212">
                  <c:v>88.10722222222221</c:v>
                </c:pt>
                <c:pt idx="213">
                  <c:v>46.15144444444444</c:v>
                </c:pt>
                <c:pt idx="214">
                  <c:v>39.2332962962963</c:v>
                </c:pt>
                <c:pt idx="215">
                  <c:v>76.47907407407406</c:v>
                </c:pt>
                <c:pt idx="216">
                  <c:v>70.43296296296296</c:v>
                </c:pt>
                <c:pt idx="217">
                  <c:v>40.04981481481482</c:v>
                </c:pt>
                <c:pt idx="218">
                  <c:v>38.0375925925926</c:v>
                </c:pt>
                <c:pt idx="219">
                  <c:v>81.88370370370372</c:v>
                </c:pt>
                <c:pt idx="220">
                  <c:v>59.708</c:v>
                </c:pt>
                <c:pt idx="221">
                  <c:v>55.04729629629629</c:v>
                </c:pt>
                <c:pt idx="222">
                  <c:v>57.30918518518519</c:v>
                </c:pt>
                <c:pt idx="223">
                  <c:v>70.37096296296298</c:v>
                </c:pt>
                <c:pt idx="224">
                  <c:v>56.12425925925925</c:v>
                </c:pt>
                <c:pt idx="225">
                  <c:v>53.71985185185185</c:v>
                </c:pt>
                <c:pt idx="226">
                  <c:v>61.04162962962963</c:v>
                </c:pt>
                <c:pt idx="227">
                  <c:v>60.97937037037036</c:v>
                </c:pt>
                <c:pt idx="228">
                  <c:v>54.8017037037037</c:v>
                </c:pt>
                <c:pt idx="229">
                  <c:v>55.50162962962963</c:v>
                </c:pt>
                <c:pt idx="230">
                  <c:v>84.06755555555555</c:v>
                </c:pt>
                <c:pt idx="231">
                  <c:v>52.28122222222222</c:v>
                </c:pt>
                <c:pt idx="232">
                  <c:v>54.4815925925926</c:v>
                </c:pt>
                <c:pt idx="233">
                  <c:v>62.14544444444444</c:v>
                </c:pt>
                <c:pt idx="234">
                  <c:v>80.93833333333333</c:v>
                </c:pt>
                <c:pt idx="235">
                  <c:v>55.42651851851852</c:v>
                </c:pt>
                <c:pt idx="236">
                  <c:v>55.14766666666667</c:v>
                </c:pt>
                <c:pt idx="237">
                  <c:v>72.84448148148149</c:v>
                </c:pt>
                <c:pt idx="238">
                  <c:v>70.27074074074073</c:v>
                </c:pt>
                <c:pt idx="239">
                  <c:v>57.50466666666666</c:v>
                </c:pt>
                <c:pt idx="240">
                  <c:v>54.55729629629629</c:v>
                </c:pt>
                <c:pt idx="241">
                  <c:v>75.344</c:v>
                </c:pt>
                <c:pt idx="242">
                  <c:v>59.74185185185184</c:v>
                </c:pt>
                <c:pt idx="243">
                  <c:v>55.20981481481482</c:v>
                </c:pt>
                <c:pt idx="244">
                  <c:v>58.7987037037037</c:v>
                </c:pt>
                <c:pt idx="245">
                  <c:v>66.23303703703705</c:v>
                </c:pt>
                <c:pt idx="246">
                  <c:v>47.105</c:v>
                </c:pt>
                <c:pt idx="247">
                  <c:v>35.31451851851852</c:v>
                </c:pt>
                <c:pt idx="248">
                  <c:v>64.47522222222223</c:v>
                </c:pt>
                <c:pt idx="249">
                  <c:v>60.89092592592592</c:v>
                </c:pt>
                <c:pt idx="250">
                  <c:v>34.7648888888889</c:v>
                </c:pt>
                <c:pt idx="251">
                  <c:v>34.96151851851852</c:v>
                </c:pt>
                <c:pt idx="252">
                  <c:v>80.18385185185184</c:v>
                </c:pt>
                <c:pt idx="253">
                  <c:v>52.63225925925926</c:v>
                </c:pt>
                <c:pt idx="254">
                  <c:v>32.99014814814815</c:v>
                </c:pt>
                <c:pt idx="255">
                  <c:v>48.35644444444444</c:v>
                </c:pt>
                <c:pt idx="256">
                  <c:v>76.28177777777778</c:v>
                </c:pt>
                <c:pt idx="257">
                  <c:v>43.49514814814815</c:v>
                </c:pt>
                <c:pt idx="258">
                  <c:v>32.68803703703703</c:v>
                </c:pt>
                <c:pt idx="259">
                  <c:v>70.347</c:v>
                </c:pt>
                <c:pt idx="260">
                  <c:v>65.06940740740741</c:v>
                </c:pt>
                <c:pt idx="261">
                  <c:v>39.44914814814814</c:v>
                </c:pt>
                <c:pt idx="262">
                  <c:v>39.99455555555556</c:v>
                </c:pt>
                <c:pt idx="263">
                  <c:v>79.18448148148148</c:v>
                </c:pt>
                <c:pt idx="264">
                  <c:v>54.30696296296296</c:v>
                </c:pt>
                <c:pt idx="265">
                  <c:v>42.11937037037037</c:v>
                </c:pt>
                <c:pt idx="266">
                  <c:v>54.77385185185185</c:v>
                </c:pt>
                <c:pt idx="267">
                  <c:v>78.20725925925925</c:v>
                </c:pt>
                <c:pt idx="268">
                  <c:v>43.65037037037037</c:v>
                </c:pt>
                <c:pt idx="269">
                  <c:v>40.7031111111111</c:v>
                </c:pt>
                <c:pt idx="270">
                  <c:v>64.86962962962962</c:v>
                </c:pt>
                <c:pt idx="271">
                  <c:v>55.97777777777778</c:v>
                </c:pt>
                <c:pt idx="272">
                  <c:v>36.14133333333334</c:v>
                </c:pt>
                <c:pt idx="273">
                  <c:v>40.031</c:v>
                </c:pt>
                <c:pt idx="274">
                  <c:v>68.34711111111111</c:v>
                </c:pt>
                <c:pt idx="275">
                  <c:v>43.20148148148149</c:v>
                </c:pt>
                <c:pt idx="276">
                  <c:v>31.10433333333333</c:v>
                </c:pt>
                <c:pt idx="277">
                  <c:v>48.88522222222222</c:v>
                </c:pt>
                <c:pt idx="278">
                  <c:v>74.45892592592592</c:v>
                </c:pt>
                <c:pt idx="279">
                  <c:v>43.15733333333333</c:v>
                </c:pt>
                <c:pt idx="280">
                  <c:v>32.10762962962963</c:v>
                </c:pt>
                <c:pt idx="281">
                  <c:v>75.08981481481482</c:v>
                </c:pt>
                <c:pt idx="282">
                  <c:v>64.5532962962963</c:v>
                </c:pt>
                <c:pt idx="283">
                  <c:v>34.65418518518518</c:v>
                </c:pt>
                <c:pt idx="284">
                  <c:v>39.0357037037037</c:v>
                </c:pt>
                <c:pt idx="285">
                  <c:v>90.56622222222222</c:v>
                </c:pt>
                <c:pt idx="286">
                  <c:v>47.9562962962963</c:v>
                </c:pt>
                <c:pt idx="287">
                  <c:v>39.0507037037037</c:v>
                </c:pt>
                <c:pt idx="288">
                  <c:v>70.03737037037037</c:v>
                </c:pt>
                <c:pt idx="289">
                  <c:v>102.44875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93977560"/>
        <c:axId val="2093972104"/>
      </c:lineChart>
      <c:dateAx>
        <c:axId val="2090648952"/>
        <c:scaling>
          <c:orientation val="minMax"/>
          <c:max val="42093.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093967064"/>
        <c:crosses val="autoZero"/>
        <c:auto val="1"/>
        <c:lblOffset val="100"/>
        <c:baseTimeUnit val="days"/>
        <c:majorUnit val="7.0"/>
        <c:majorTimeUnit val="days"/>
      </c:dateAx>
      <c:valAx>
        <c:axId val="2093967064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Individuals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0648952"/>
        <c:crosses val="autoZero"/>
        <c:crossBetween val="between"/>
      </c:valAx>
      <c:valAx>
        <c:axId val="2093972104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(F)</a:t>
                </a:r>
              </a:p>
            </c:rich>
          </c:tx>
          <c:layout>
            <c:manualLayout>
              <c:xMode val="edge"/>
              <c:yMode val="edge"/>
              <c:x val="0.961732285532656"/>
              <c:y val="0.302261814649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3977560"/>
        <c:crosses val="max"/>
        <c:crossBetween val="between"/>
        <c:majorUnit val="10.0"/>
      </c:valAx>
      <c:dateAx>
        <c:axId val="2093977560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one"/>
        <c:crossAx val="2093972104"/>
        <c:crosses val="autoZero"/>
        <c:auto val="1"/>
        <c:lblOffset val="100"/>
        <c:baseTimeUnit val="days"/>
      </c:date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495123757958"/>
          <c:y val="0.883781578475949"/>
          <c:w val="0.205048762420422"/>
          <c:h val="0.1106472416174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104775</xdr:rowOff>
    </xdr:from>
    <xdr:to>
      <xdr:col>8</xdr:col>
      <xdr:colOff>123825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123825</xdr:rowOff>
    </xdr:from>
    <xdr:to>
      <xdr:col>17</xdr:col>
      <xdr:colOff>95250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457199</xdr:colOff>
      <xdr:row>17</xdr:row>
      <xdr:rowOff>85725</xdr:rowOff>
    </xdr:from>
    <xdr:to>
      <xdr:col>10</xdr:col>
      <xdr:colOff>486833</xdr:colOff>
      <xdr:row>35</xdr:row>
      <xdr:rowOff>10583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465665</xdr:colOff>
      <xdr:row>1</xdr:row>
      <xdr:rowOff>136524</xdr:rowOff>
    </xdr:from>
    <xdr:to>
      <xdr:col>28</xdr:col>
      <xdr:colOff>444500</xdr:colOff>
      <xdr:row>18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232833</xdr:colOff>
      <xdr:row>19</xdr:row>
      <xdr:rowOff>74083</xdr:rowOff>
    </xdr:from>
    <xdr:to>
      <xdr:col>18</xdr:col>
      <xdr:colOff>508000</xdr:colOff>
      <xdr:row>34</xdr:row>
      <xdr:rowOff>149225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412749</xdr:colOff>
      <xdr:row>36</xdr:row>
      <xdr:rowOff>74084</xdr:rowOff>
    </xdr:from>
    <xdr:to>
      <xdr:col>10</xdr:col>
      <xdr:colOff>442383</xdr:colOff>
      <xdr:row>53</xdr:row>
      <xdr:rowOff>189442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391583</xdr:colOff>
      <xdr:row>55</xdr:row>
      <xdr:rowOff>10584</xdr:rowOff>
    </xdr:from>
    <xdr:to>
      <xdr:col>10</xdr:col>
      <xdr:colOff>421217</xdr:colOff>
      <xdr:row>75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35</xdr:row>
      <xdr:rowOff>74083</xdr:rowOff>
    </xdr:from>
    <xdr:to>
      <xdr:col>21</xdr:col>
      <xdr:colOff>220134</xdr:colOff>
      <xdr:row>55</xdr:row>
      <xdr:rowOff>126999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423333</xdr:colOff>
      <xdr:row>35</xdr:row>
      <xdr:rowOff>84667</xdr:rowOff>
    </xdr:from>
    <xdr:to>
      <xdr:col>31</xdr:col>
      <xdr:colOff>452967</xdr:colOff>
      <xdr:row>55</xdr:row>
      <xdr:rowOff>137583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105834</xdr:colOff>
      <xdr:row>35</xdr:row>
      <xdr:rowOff>63500</xdr:rowOff>
    </xdr:from>
    <xdr:to>
      <xdr:col>42</xdr:col>
      <xdr:colOff>135468</xdr:colOff>
      <xdr:row>55</xdr:row>
      <xdr:rowOff>116416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497416</xdr:colOff>
      <xdr:row>35</xdr:row>
      <xdr:rowOff>42334</xdr:rowOff>
    </xdr:from>
    <xdr:to>
      <xdr:col>52</xdr:col>
      <xdr:colOff>527050</xdr:colOff>
      <xdr:row>55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105835</xdr:colOff>
      <xdr:row>56</xdr:row>
      <xdr:rowOff>148168</xdr:rowOff>
    </xdr:from>
    <xdr:to>
      <xdr:col>21</xdr:col>
      <xdr:colOff>135469</xdr:colOff>
      <xdr:row>74</xdr:row>
      <xdr:rowOff>73026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497417</xdr:colOff>
      <xdr:row>56</xdr:row>
      <xdr:rowOff>158750</xdr:rowOff>
    </xdr:from>
    <xdr:to>
      <xdr:col>32</xdr:col>
      <xdr:colOff>455083</xdr:colOff>
      <xdr:row>74</xdr:row>
      <xdr:rowOff>83608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63500</xdr:colOff>
      <xdr:row>56</xdr:row>
      <xdr:rowOff>148167</xdr:rowOff>
    </xdr:from>
    <xdr:to>
      <xdr:col>44</xdr:col>
      <xdr:colOff>21166</xdr:colOff>
      <xdr:row>74</xdr:row>
      <xdr:rowOff>73025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359833</xdr:colOff>
      <xdr:row>56</xdr:row>
      <xdr:rowOff>105833</xdr:rowOff>
    </xdr:from>
    <xdr:to>
      <xdr:col>55</xdr:col>
      <xdr:colOff>317500</xdr:colOff>
      <xdr:row>74</xdr:row>
      <xdr:rowOff>30691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122464</xdr:colOff>
      <xdr:row>0</xdr:row>
      <xdr:rowOff>68036</xdr:rowOff>
    </xdr:from>
    <xdr:to>
      <xdr:col>40</xdr:col>
      <xdr:colOff>101299</xdr:colOff>
      <xdr:row>17</xdr:row>
      <xdr:rowOff>122011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108858</xdr:colOff>
      <xdr:row>17</xdr:row>
      <xdr:rowOff>163287</xdr:rowOff>
    </xdr:from>
    <xdr:to>
      <xdr:col>40</xdr:col>
      <xdr:colOff>87693</xdr:colOff>
      <xdr:row>35</xdr:row>
      <xdr:rowOff>26762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7"/>
  <sheetViews>
    <sheetView topLeftCell="H1" workbookViewId="0">
      <pane ySplit="1" topLeftCell="A2" activePane="bottomLeft" state="frozen"/>
      <selection pane="bottomLeft" activeCell="P5" sqref="P5"/>
    </sheetView>
  </sheetViews>
  <sheetFormatPr baseColWidth="10" defaultColWidth="8.83203125" defaultRowHeight="14" x14ac:dyDescent="0"/>
  <cols>
    <col min="1" max="1" width="10.5" style="3" bestFit="1" customWidth="1"/>
    <col min="2" max="2" width="12" style="8" bestFit="1" customWidth="1"/>
    <col min="3" max="3" width="10" style="3" customWidth="1"/>
    <col min="4" max="4" width="10.1640625" style="8" customWidth="1"/>
    <col min="5" max="5" width="10.1640625" style="10" customWidth="1"/>
    <col min="6" max="6" width="11.1640625" style="8" customWidth="1"/>
    <col min="7" max="7" width="14" style="3" customWidth="1"/>
    <col min="8" max="8" width="8.83203125" style="8"/>
    <col min="9" max="9" width="8.83203125" style="3"/>
    <col min="10" max="10" width="11.1640625" style="8" customWidth="1"/>
    <col min="11" max="11" width="8.83203125" style="3"/>
    <col min="12" max="12" width="8.83203125" style="8"/>
    <col min="13" max="13" width="8.83203125" style="3"/>
    <col min="14" max="14" width="10.6640625" style="8" customWidth="1"/>
    <col min="15" max="15" width="10.83203125" bestFit="1" customWidth="1"/>
    <col min="16" max="16" width="11.83203125" bestFit="1" customWidth="1"/>
    <col min="17" max="17" width="19.5" bestFit="1" customWidth="1"/>
    <col min="27" max="27" width="10.5" bestFit="1" customWidth="1"/>
  </cols>
  <sheetData>
    <row r="1" spans="1:29" ht="42">
      <c r="A1" s="4" t="s">
        <v>6</v>
      </c>
      <c r="B1" s="7" t="s">
        <v>0</v>
      </c>
      <c r="C1" s="1" t="s">
        <v>1</v>
      </c>
      <c r="D1" s="9" t="s">
        <v>2</v>
      </c>
      <c r="E1" s="6" t="s">
        <v>27</v>
      </c>
      <c r="F1" s="9" t="s">
        <v>101</v>
      </c>
      <c r="G1" s="2" t="s">
        <v>8</v>
      </c>
      <c r="H1" s="9" t="s">
        <v>3</v>
      </c>
      <c r="I1" s="2" t="s">
        <v>4</v>
      </c>
      <c r="J1" s="9" t="s">
        <v>18</v>
      </c>
      <c r="K1" s="2" t="s">
        <v>19</v>
      </c>
      <c r="L1" s="9" t="s">
        <v>10</v>
      </c>
      <c r="M1" s="2" t="s">
        <v>11</v>
      </c>
      <c r="N1" s="9" t="s">
        <v>20</v>
      </c>
    </row>
    <row r="2" spans="1:29">
      <c r="A2" s="5">
        <v>42024</v>
      </c>
      <c r="B2" s="8" t="s">
        <v>12</v>
      </c>
      <c r="C2" s="3">
        <v>1</v>
      </c>
      <c r="D2" s="8" t="s">
        <v>5</v>
      </c>
      <c r="F2" s="8">
        <v>0</v>
      </c>
      <c r="G2" s="3">
        <v>0</v>
      </c>
      <c r="H2" s="8">
        <v>0</v>
      </c>
      <c r="I2" s="3">
        <f t="shared" ref="I2:I65" si="0">F2-G2+H2</f>
        <v>0</v>
      </c>
      <c r="J2" s="8">
        <v>0</v>
      </c>
      <c r="K2" s="3">
        <v>0</v>
      </c>
      <c r="L2" s="8">
        <v>0</v>
      </c>
      <c r="M2" s="3">
        <v>0</v>
      </c>
    </row>
    <row r="3" spans="1:29">
      <c r="A3" s="5">
        <v>42024</v>
      </c>
      <c r="B3" s="8" t="s">
        <v>12</v>
      </c>
      <c r="C3" s="3">
        <v>1</v>
      </c>
      <c r="D3" s="8" t="s">
        <v>37</v>
      </c>
      <c r="F3" s="8">
        <v>0</v>
      </c>
      <c r="G3" s="3">
        <v>0</v>
      </c>
      <c r="H3" s="8">
        <v>0</v>
      </c>
      <c r="I3" s="3">
        <f t="shared" si="0"/>
        <v>0</v>
      </c>
      <c r="J3" s="8">
        <v>0</v>
      </c>
      <c r="K3" s="3">
        <v>0</v>
      </c>
      <c r="L3" s="8">
        <v>0</v>
      </c>
      <c r="M3" s="3">
        <v>0</v>
      </c>
    </row>
    <row r="4" spans="1:29">
      <c r="A4" s="5">
        <v>42024</v>
      </c>
      <c r="B4" s="8" t="s">
        <v>12</v>
      </c>
      <c r="C4" s="3">
        <v>1</v>
      </c>
      <c r="D4" s="8" t="s">
        <v>13</v>
      </c>
      <c r="F4" s="8">
        <v>0</v>
      </c>
      <c r="G4" s="3">
        <v>0</v>
      </c>
      <c r="H4" s="8">
        <v>0</v>
      </c>
      <c r="I4" s="3">
        <f t="shared" si="0"/>
        <v>0</v>
      </c>
      <c r="J4" s="8">
        <v>0</v>
      </c>
      <c r="K4" s="3">
        <v>0</v>
      </c>
      <c r="L4" s="8">
        <v>0</v>
      </c>
      <c r="M4" s="3">
        <v>0</v>
      </c>
      <c r="W4" t="s">
        <v>71</v>
      </c>
      <c r="X4" t="s">
        <v>67</v>
      </c>
      <c r="Y4" t="s">
        <v>72</v>
      </c>
    </row>
    <row r="5" spans="1:29">
      <c r="A5" s="5">
        <v>42024</v>
      </c>
      <c r="B5" s="8" t="s">
        <v>12</v>
      </c>
      <c r="C5" s="3">
        <v>2</v>
      </c>
      <c r="D5" s="8" t="s">
        <v>5</v>
      </c>
      <c r="F5" s="8">
        <v>0</v>
      </c>
      <c r="G5" s="3">
        <v>0</v>
      </c>
      <c r="H5" s="8">
        <v>0</v>
      </c>
      <c r="I5" s="3">
        <f t="shared" si="0"/>
        <v>0</v>
      </c>
      <c r="J5" s="8">
        <v>0</v>
      </c>
      <c r="K5" s="3">
        <v>0</v>
      </c>
      <c r="L5" s="8">
        <v>0</v>
      </c>
      <c r="M5" s="3">
        <v>0</v>
      </c>
      <c r="W5" t="s">
        <v>68</v>
      </c>
      <c r="X5">
        <f>SUM(H2:H10,H38:H46,H74:H82,H110:H118,H146:H154,H182:H190)</f>
        <v>8</v>
      </c>
      <c r="Y5">
        <f>SUM(G2:G10,G38:G46,G74:G82,G110:G118,G146:G154,G182:G190)</f>
        <v>8</v>
      </c>
    </row>
    <row r="6" spans="1:29">
      <c r="A6" s="5">
        <v>42024</v>
      </c>
      <c r="B6" s="8" t="s">
        <v>12</v>
      </c>
      <c r="C6" s="3">
        <v>2</v>
      </c>
      <c r="D6" s="8" t="s">
        <v>37</v>
      </c>
      <c r="F6" s="8">
        <v>0</v>
      </c>
      <c r="G6" s="3">
        <v>0</v>
      </c>
      <c r="H6" s="8">
        <v>1</v>
      </c>
      <c r="I6" s="3">
        <f t="shared" si="0"/>
        <v>1</v>
      </c>
      <c r="J6" s="8">
        <v>0</v>
      </c>
      <c r="K6" s="3">
        <v>1</v>
      </c>
      <c r="L6" s="8">
        <v>0</v>
      </c>
      <c r="M6" s="3">
        <v>0</v>
      </c>
      <c r="W6" t="s">
        <v>14</v>
      </c>
      <c r="X6">
        <f>SUM(H11:H19,H47:H55,H83:H91,H119:H127,H155:H163,H191:H199)</f>
        <v>39</v>
      </c>
      <c r="Y6">
        <f>SUM(G11:G19,G47:G55,G83:G91,G119:G127,G155:G163,G191:G199)</f>
        <v>29</v>
      </c>
    </row>
    <row r="7" spans="1:29">
      <c r="A7" s="5">
        <v>42024</v>
      </c>
      <c r="B7" s="8" t="s">
        <v>12</v>
      </c>
      <c r="C7" s="3">
        <v>2</v>
      </c>
      <c r="D7" s="8" t="s">
        <v>13</v>
      </c>
      <c r="F7" s="8">
        <v>0</v>
      </c>
      <c r="G7" s="3">
        <v>0</v>
      </c>
      <c r="H7" s="8">
        <v>0</v>
      </c>
      <c r="I7" s="3">
        <f t="shared" si="0"/>
        <v>0</v>
      </c>
      <c r="J7" s="8">
        <v>0</v>
      </c>
      <c r="K7" s="3">
        <v>0</v>
      </c>
      <c r="L7" s="8">
        <v>0</v>
      </c>
      <c r="M7" s="3">
        <v>0</v>
      </c>
      <c r="W7" t="s">
        <v>69</v>
      </c>
      <c r="X7">
        <f>SUM(H20:H28,H56:H64,H92:H100,H128:H136,H164:H172,H200:H208)</f>
        <v>53</v>
      </c>
      <c r="Y7">
        <f>SUM(G20:G28,G56:G64,G92:G100,G128:G136,G164:G172,G200:G208)</f>
        <v>49</v>
      </c>
    </row>
    <row r="8" spans="1:29">
      <c r="A8" s="5">
        <v>42024</v>
      </c>
      <c r="B8" s="8" t="s">
        <v>12</v>
      </c>
      <c r="C8" s="3">
        <v>3</v>
      </c>
      <c r="D8" s="8" t="s">
        <v>5</v>
      </c>
      <c r="F8" s="8">
        <v>0</v>
      </c>
      <c r="G8" s="3">
        <v>0</v>
      </c>
      <c r="H8" s="8">
        <v>0</v>
      </c>
      <c r="I8" s="3">
        <f t="shared" si="0"/>
        <v>0</v>
      </c>
      <c r="J8" s="8">
        <v>0</v>
      </c>
      <c r="K8" s="3">
        <v>0</v>
      </c>
      <c r="L8" s="8">
        <v>0</v>
      </c>
      <c r="M8" s="3">
        <v>0</v>
      </c>
      <c r="W8" t="s">
        <v>16</v>
      </c>
      <c r="X8">
        <f>SUM(H29:H37,H65:H73,H101:H109,H137:H145,H173:H181,H209:H217)</f>
        <v>15</v>
      </c>
      <c r="Y8">
        <f>SUM(G29:G37,G65:G73,G101:G109,G137:G145,G173:G181,G209:G217)</f>
        <v>15</v>
      </c>
      <c r="AB8" t="s">
        <v>12</v>
      </c>
    </row>
    <row r="9" spans="1:29">
      <c r="A9" s="5">
        <v>42024</v>
      </c>
      <c r="B9" s="8" t="s">
        <v>12</v>
      </c>
      <c r="C9" s="3">
        <v>3</v>
      </c>
      <c r="D9" s="8" t="s">
        <v>37</v>
      </c>
      <c r="F9" s="8">
        <v>0</v>
      </c>
      <c r="G9" s="3">
        <v>0</v>
      </c>
      <c r="H9" s="8">
        <v>0</v>
      </c>
      <c r="I9" s="3">
        <f t="shared" si="0"/>
        <v>0</v>
      </c>
      <c r="J9" s="8">
        <v>0</v>
      </c>
      <c r="K9" s="3">
        <v>0</v>
      </c>
      <c r="L9" s="8">
        <v>0</v>
      </c>
      <c r="M9" s="3">
        <v>0</v>
      </c>
      <c r="AB9" t="s">
        <v>85</v>
      </c>
      <c r="AC9">
        <f>SUM(H2:H10)</f>
        <v>1</v>
      </c>
    </row>
    <row r="10" spans="1:29">
      <c r="A10" s="5">
        <v>42024</v>
      </c>
      <c r="B10" s="8" t="s">
        <v>12</v>
      </c>
      <c r="C10" s="3">
        <v>3</v>
      </c>
      <c r="D10" s="8" t="s">
        <v>13</v>
      </c>
      <c r="F10" s="8">
        <v>0</v>
      </c>
      <c r="G10" s="3">
        <v>0</v>
      </c>
      <c r="H10" s="8">
        <v>0</v>
      </c>
      <c r="I10" s="3">
        <f t="shared" si="0"/>
        <v>0</v>
      </c>
      <c r="J10" s="8">
        <v>0</v>
      </c>
      <c r="K10" s="3">
        <v>0</v>
      </c>
      <c r="L10" s="8">
        <v>0</v>
      </c>
      <c r="M10" s="3">
        <v>0</v>
      </c>
      <c r="AA10" s="29">
        <v>42024</v>
      </c>
      <c r="AB10" t="s">
        <v>86</v>
      </c>
      <c r="AC10">
        <f>SUM(G2:G10)</f>
        <v>0</v>
      </c>
    </row>
    <row r="11" spans="1:29">
      <c r="A11" s="5">
        <v>42024</v>
      </c>
      <c r="B11" s="8" t="s">
        <v>14</v>
      </c>
      <c r="C11" s="3">
        <v>1</v>
      </c>
      <c r="D11" s="8" t="s">
        <v>5</v>
      </c>
      <c r="F11" s="8">
        <v>0</v>
      </c>
      <c r="G11" s="3">
        <v>0</v>
      </c>
      <c r="H11" s="8">
        <v>0</v>
      </c>
      <c r="I11" s="3">
        <f t="shared" si="0"/>
        <v>0</v>
      </c>
      <c r="J11" s="8">
        <v>0</v>
      </c>
      <c r="K11" s="3">
        <v>0</v>
      </c>
      <c r="L11" s="8">
        <v>0</v>
      </c>
      <c r="M11" s="3">
        <v>0</v>
      </c>
    </row>
    <row r="12" spans="1:29">
      <c r="A12" s="5">
        <v>42024</v>
      </c>
      <c r="B12" s="8" t="s">
        <v>14</v>
      </c>
      <c r="C12" s="3">
        <v>1</v>
      </c>
      <c r="D12" s="8" t="s">
        <v>37</v>
      </c>
      <c r="F12" s="8">
        <v>0</v>
      </c>
      <c r="G12" s="3">
        <v>0</v>
      </c>
      <c r="H12" s="8">
        <v>5</v>
      </c>
      <c r="I12" s="3">
        <f t="shared" si="0"/>
        <v>5</v>
      </c>
      <c r="J12" s="8">
        <v>0</v>
      </c>
      <c r="K12" s="3">
        <v>5</v>
      </c>
      <c r="L12" s="8">
        <v>0</v>
      </c>
      <c r="M12" s="3">
        <v>0</v>
      </c>
      <c r="W12" t="s">
        <v>70</v>
      </c>
      <c r="X12" t="s">
        <v>67</v>
      </c>
      <c r="Y12" t="s">
        <v>72</v>
      </c>
    </row>
    <row r="13" spans="1:29">
      <c r="A13" s="5">
        <v>42024</v>
      </c>
      <c r="B13" s="8" t="s">
        <v>14</v>
      </c>
      <c r="C13" s="3">
        <v>1</v>
      </c>
      <c r="D13" s="8" t="s">
        <v>13</v>
      </c>
      <c r="F13" s="8">
        <v>0</v>
      </c>
      <c r="G13" s="3">
        <v>0</v>
      </c>
      <c r="H13" s="8">
        <v>0</v>
      </c>
      <c r="I13" s="3">
        <f t="shared" si="0"/>
        <v>0</v>
      </c>
      <c r="J13" s="8">
        <v>0</v>
      </c>
      <c r="K13" s="3">
        <v>0</v>
      </c>
      <c r="L13" s="8">
        <v>0</v>
      </c>
      <c r="M13" s="3">
        <v>0</v>
      </c>
      <c r="W13" t="s">
        <v>13</v>
      </c>
      <c r="X13">
        <f>SUM(H4,H7,H10,H13,H16,H19,H22,H25,H28,H31,H34,H37,H40,H43,H46,H49,H52,H55,H58,H61,H64,H67,H70,H73,H76,H82,H79,H85,H88,H94,H91,H97,H100,H103,H106,H109,H112,H115,H118,H121,H124,H127,H130,H133,H136,H139,H142,H145,H148,H151,H154,H157,H160,H163,H166,H169,H172,H175,H178,H184,H181,H187,H190,H193,H196,H199,H202,H205,H208,H211,H214,H217)</f>
        <v>49</v>
      </c>
    </row>
    <row r="14" spans="1:29">
      <c r="A14" s="5">
        <v>42024</v>
      </c>
      <c r="B14" s="8" t="s">
        <v>14</v>
      </c>
      <c r="C14" s="3">
        <v>2</v>
      </c>
      <c r="D14" s="8" t="s">
        <v>5</v>
      </c>
      <c r="F14" s="8">
        <v>0</v>
      </c>
      <c r="G14" s="3">
        <v>0</v>
      </c>
      <c r="H14" s="8">
        <v>0</v>
      </c>
      <c r="I14" s="3">
        <f t="shared" si="0"/>
        <v>0</v>
      </c>
      <c r="J14" s="8">
        <v>0</v>
      </c>
      <c r="K14" s="3">
        <v>0</v>
      </c>
      <c r="L14" s="8">
        <v>0</v>
      </c>
      <c r="M14" s="3">
        <v>0</v>
      </c>
      <c r="W14" t="s">
        <v>5</v>
      </c>
      <c r="X14">
        <f>SUM(H5,H8,H11,H14,H17,H20,H23,H26,H29,H32,H35,H38,H41,H44,H47,H50,H53,H56,H59,H62,H65,H68,H71,H74,H77,H83,H80,H86,H89,H95,H92,H98,H101,H104,H107,H110,H113,H116,H119,H122,H125,H128,H131,H134,H137,H140,H143,H146,H149,H152,H155,H158,H161,H164,H167,H170,H173,H176,H179,H185,H182,H188,H191,H194,H197,H200,H203,H206,H209,H212,H215,H218)</f>
        <v>31</v>
      </c>
    </row>
    <row r="15" spans="1:29">
      <c r="A15" s="5">
        <v>42024</v>
      </c>
      <c r="B15" s="8" t="s">
        <v>14</v>
      </c>
      <c r="C15" s="3">
        <v>2</v>
      </c>
      <c r="D15" s="8" t="s">
        <v>37</v>
      </c>
      <c r="F15" s="8">
        <v>0</v>
      </c>
      <c r="G15" s="3">
        <v>0</v>
      </c>
      <c r="H15" s="8">
        <v>1</v>
      </c>
      <c r="I15" s="3">
        <f t="shared" si="0"/>
        <v>1</v>
      </c>
      <c r="J15" s="8">
        <v>0</v>
      </c>
      <c r="K15" s="3">
        <v>1</v>
      </c>
      <c r="L15" s="8">
        <v>0</v>
      </c>
      <c r="M15" s="3">
        <v>0</v>
      </c>
      <c r="W15" t="s">
        <v>37</v>
      </c>
      <c r="X15">
        <f>SUM(H6,H9,H12,H15,H18,H21,H24,H27,H30,H33,H36,H39,H42,H45,H48,H51,H54,H57,H60,H63,H66,H69,H72,H75,H78,H84,H81,H87,H90,H96,H93,H99,H102,H105,H108,H111,H114,H117,H120,H123,H126,H129,H132,H135,H138,H141,H144,H147,H150,H153,H156,H159,H162,H165,H168,H171,H174,H177,H180,H186,H183,H189,H192,H195,H198,H201,H204,H207,H210,H213,H216,H219)</f>
        <v>35</v>
      </c>
    </row>
    <row r="16" spans="1:29">
      <c r="A16" s="5">
        <v>42024</v>
      </c>
      <c r="B16" s="8" t="s">
        <v>14</v>
      </c>
      <c r="C16" s="3">
        <v>2</v>
      </c>
      <c r="D16" s="8" t="s">
        <v>13</v>
      </c>
      <c r="F16" s="8">
        <v>0</v>
      </c>
      <c r="G16" s="3">
        <v>0</v>
      </c>
      <c r="H16" s="8">
        <v>1</v>
      </c>
      <c r="I16" s="3">
        <f t="shared" si="0"/>
        <v>1</v>
      </c>
      <c r="J16" s="8">
        <v>0</v>
      </c>
      <c r="K16" s="3">
        <v>1</v>
      </c>
      <c r="L16" s="8">
        <v>0</v>
      </c>
      <c r="M16" s="3">
        <v>0</v>
      </c>
      <c r="R16" t="s">
        <v>83</v>
      </c>
      <c r="S16" t="s">
        <v>84</v>
      </c>
    </row>
    <row r="17" spans="1:29">
      <c r="A17" s="5">
        <v>42024</v>
      </c>
      <c r="B17" s="8" t="s">
        <v>14</v>
      </c>
      <c r="C17" s="3">
        <v>3</v>
      </c>
      <c r="D17" s="8" t="s">
        <v>5</v>
      </c>
      <c r="F17" s="8">
        <v>0</v>
      </c>
      <c r="G17" s="3">
        <v>0</v>
      </c>
      <c r="H17" s="8">
        <v>0</v>
      </c>
      <c r="I17" s="3">
        <f t="shared" si="0"/>
        <v>0</v>
      </c>
      <c r="J17" s="8">
        <v>0</v>
      </c>
      <c r="K17" s="3">
        <v>0</v>
      </c>
      <c r="L17" s="8">
        <v>0</v>
      </c>
      <c r="M17" s="3">
        <v>0</v>
      </c>
      <c r="AB17" t="s">
        <v>14</v>
      </c>
    </row>
    <row r="18" spans="1:29">
      <c r="A18" s="5">
        <v>42024</v>
      </c>
      <c r="B18" s="8" t="s">
        <v>14</v>
      </c>
      <c r="C18" s="3">
        <v>3</v>
      </c>
      <c r="D18" s="8" t="s">
        <v>37</v>
      </c>
      <c r="F18" s="8">
        <v>0</v>
      </c>
      <c r="G18" s="3">
        <v>0</v>
      </c>
      <c r="H18" s="8">
        <v>1</v>
      </c>
      <c r="I18" s="3">
        <f t="shared" si="0"/>
        <v>1</v>
      </c>
      <c r="J18" s="8">
        <v>0</v>
      </c>
      <c r="K18" s="3">
        <v>1</v>
      </c>
      <c r="L18" s="8">
        <v>0</v>
      </c>
      <c r="M18" s="3">
        <v>0</v>
      </c>
      <c r="R18" t="s">
        <v>81</v>
      </c>
      <c r="S18">
        <f>SUM(K6,K12,K15,K90,K20,K21,K22,K23,K34,K38,K52,,K75,K64,K77,K83,K86,K85,K88,K91,H92,H93,H94,H95,K96,K98,K100,K104,K106,K109,H120,H122,H124,H126,H127,H128,H131,H133,H134,H135,K18,K19,K28)</f>
        <v>84</v>
      </c>
      <c r="AB18" t="s">
        <v>85</v>
      </c>
      <c r="AC18">
        <f>SUM(H11:H19)</f>
        <v>9</v>
      </c>
    </row>
    <row r="19" spans="1:29">
      <c r="A19" s="5">
        <v>42024</v>
      </c>
      <c r="B19" s="8" t="s">
        <v>14</v>
      </c>
      <c r="C19" s="3">
        <v>3</v>
      </c>
      <c r="D19" s="8" t="s">
        <v>13</v>
      </c>
      <c r="F19" s="8">
        <v>0</v>
      </c>
      <c r="G19" s="3">
        <v>0</v>
      </c>
      <c r="H19" s="8">
        <v>1</v>
      </c>
      <c r="I19" s="3">
        <f t="shared" si="0"/>
        <v>1</v>
      </c>
      <c r="J19" s="8">
        <v>0</v>
      </c>
      <c r="K19" s="3">
        <v>1</v>
      </c>
      <c r="L19" s="8">
        <v>0</v>
      </c>
      <c r="M19" s="3">
        <v>0</v>
      </c>
      <c r="R19" t="s">
        <v>82</v>
      </c>
      <c r="S19">
        <f>SUM(J21,J22,J24,J25,J28,J34,J52,J53,J63,J75,J90,J95,J97,J98,K100,K106,J134,K178,J57,J58)</f>
        <v>30</v>
      </c>
      <c r="AA19" s="29">
        <v>42024</v>
      </c>
      <c r="AB19" t="s">
        <v>86</v>
      </c>
      <c r="AC19">
        <f>SUM(G11:G19)</f>
        <v>0</v>
      </c>
    </row>
    <row r="20" spans="1:29">
      <c r="A20" s="5">
        <v>42024</v>
      </c>
      <c r="B20" s="8" t="s">
        <v>15</v>
      </c>
      <c r="C20" s="3">
        <v>1</v>
      </c>
      <c r="D20" s="8" t="s">
        <v>5</v>
      </c>
      <c r="F20" s="8">
        <v>0</v>
      </c>
      <c r="G20" s="3">
        <v>0</v>
      </c>
      <c r="H20" s="8">
        <v>1</v>
      </c>
      <c r="I20" s="3">
        <f t="shared" si="0"/>
        <v>1</v>
      </c>
      <c r="J20" s="8">
        <v>0</v>
      </c>
      <c r="K20" s="3">
        <v>1</v>
      </c>
      <c r="L20" s="8">
        <v>0</v>
      </c>
      <c r="M20" s="3">
        <v>0</v>
      </c>
    </row>
    <row r="21" spans="1:29">
      <c r="A21" s="5">
        <v>42024</v>
      </c>
      <c r="B21" s="8" t="s">
        <v>15</v>
      </c>
      <c r="C21" s="3">
        <v>1</v>
      </c>
      <c r="D21" s="8" t="s">
        <v>37</v>
      </c>
      <c r="F21" s="8">
        <v>0</v>
      </c>
      <c r="G21" s="3">
        <v>0</v>
      </c>
      <c r="H21" s="8">
        <v>2</v>
      </c>
      <c r="I21" s="3">
        <f t="shared" si="0"/>
        <v>2</v>
      </c>
      <c r="J21" s="8">
        <v>1</v>
      </c>
      <c r="K21" s="3">
        <v>1</v>
      </c>
      <c r="L21" s="8">
        <v>0</v>
      </c>
      <c r="M21" s="3">
        <v>0</v>
      </c>
    </row>
    <row r="22" spans="1:29">
      <c r="A22" s="5">
        <v>42024</v>
      </c>
      <c r="B22" s="8" t="s">
        <v>15</v>
      </c>
      <c r="C22" s="3">
        <v>1</v>
      </c>
      <c r="D22" s="8" t="s">
        <v>13</v>
      </c>
      <c r="F22" s="8">
        <v>0</v>
      </c>
      <c r="G22" s="3">
        <v>0</v>
      </c>
      <c r="H22" s="8">
        <v>4</v>
      </c>
      <c r="I22" s="3">
        <f t="shared" si="0"/>
        <v>4</v>
      </c>
      <c r="J22" s="8">
        <v>1</v>
      </c>
      <c r="K22" s="3">
        <v>3</v>
      </c>
      <c r="L22" s="8">
        <v>0</v>
      </c>
      <c r="M22" s="3">
        <v>0</v>
      </c>
    </row>
    <row r="23" spans="1:29">
      <c r="A23" s="5">
        <v>42024</v>
      </c>
      <c r="B23" s="8" t="s">
        <v>15</v>
      </c>
      <c r="C23" s="3">
        <v>2</v>
      </c>
      <c r="D23" s="8" t="s">
        <v>5</v>
      </c>
      <c r="F23" s="8">
        <v>0</v>
      </c>
      <c r="G23" s="3">
        <v>0</v>
      </c>
      <c r="H23" s="8">
        <v>2</v>
      </c>
      <c r="I23" s="3">
        <f t="shared" si="0"/>
        <v>2</v>
      </c>
      <c r="J23" s="8">
        <v>1</v>
      </c>
      <c r="K23" s="3">
        <v>1</v>
      </c>
      <c r="L23" s="8">
        <v>0</v>
      </c>
      <c r="M23" s="3">
        <v>0</v>
      </c>
    </row>
    <row r="24" spans="1:29">
      <c r="A24" s="5">
        <v>42024</v>
      </c>
      <c r="B24" s="8" t="s">
        <v>15</v>
      </c>
      <c r="C24" s="3">
        <v>2</v>
      </c>
      <c r="D24" s="8" t="s">
        <v>37</v>
      </c>
      <c r="F24" s="8">
        <v>0</v>
      </c>
      <c r="G24" s="3">
        <v>0</v>
      </c>
      <c r="H24" s="8">
        <v>1</v>
      </c>
      <c r="I24" s="3">
        <f t="shared" si="0"/>
        <v>1</v>
      </c>
      <c r="J24" s="8">
        <v>1</v>
      </c>
      <c r="K24" s="3">
        <v>0</v>
      </c>
      <c r="L24" s="8">
        <v>0</v>
      </c>
      <c r="M24" s="3">
        <v>0</v>
      </c>
    </row>
    <row r="25" spans="1:29">
      <c r="A25" s="5">
        <v>42024</v>
      </c>
      <c r="B25" s="8" t="s">
        <v>15</v>
      </c>
      <c r="C25" s="3">
        <v>2</v>
      </c>
      <c r="D25" s="8" t="s">
        <v>13</v>
      </c>
      <c r="F25" s="8">
        <v>0</v>
      </c>
      <c r="G25" s="3">
        <v>0</v>
      </c>
      <c r="H25" s="8">
        <v>1</v>
      </c>
      <c r="I25" s="3">
        <f t="shared" si="0"/>
        <v>1</v>
      </c>
      <c r="J25" s="8">
        <v>1</v>
      </c>
      <c r="K25" s="3">
        <v>0</v>
      </c>
      <c r="L25" s="8">
        <v>0</v>
      </c>
      <c r="M25" s="3">
        <v>0</v>
      </c>
    </row>
    <row r="26" spans="1:29">
      <c r="A26" s="5">
        <v>42024</v>
      </c>
      <c r="B26" s="8" t="s">
        <v>15</v>
      </c>
      <c r="C26" s="3">
        <v>3</v>
      </c>
      <c r="D26" s="8" t="s">
        <v>5</v>
      </c>
      <c r="F26" s="8">
        <v>0</v>
      </c>
      <c r="G26" s="3">
        <v>0</v>
      </c>
      <c r="H26" s="8">
        <v>0</v>
      </c>
      <c r="I26" s="3">
        <f t="shared" si="0"/>
        <v>0</v>
      </c>
      <c r="J26" s="8">
        <v>0</v>
      </c>
      <c r="K26" s="3">
        <v>0</v>
      </c>
      <c r="L26" s="8">
        <v>0</v>
      </c>
      <c r="M26" s="3">
        <v>0</v>
      </c>
      <c r="AB26" t="s">
        <v>15</v>
      </c>
    </row>
    <row r="27" spans="1:29">
      <c r="A27" s="5">
        <v>42024</v>
      </c>
      <c r="B27" s="8" t="s">
        <v>15</v>
      </c>
      <c r="C27" s="3">
        <v>3</v>
      </c>
      <c r="D27" s="8" t="s">
        <v>37</v>
      </c>
      <c r="F27" s="8">
        <v>0</v>
      </c>
      <c r="G27" s="3">
        <v>0</v>
      </c>
      <c r="H27" s="8">
        <v>0</v>
      </c>
      <c r="I27" s="3">
        <f t="shared" si="0"/>
        <v>0</v>
      </c>
      <c r="J27" s="8">
        <v>0</v>
      </c>
      <c r="K27" s="3">
        <v>0</v>
      </c>
      <c r="L27" s="8">
        <v>0</v>
      </c>
      <c r="M27" s="3">
        <v>0</v>
      </c>
      <c r="AB27" t="s">
        <v>85</v>
      </c>
      <c r="AC27">
        <f>SUM(H20:H28)</f>
        <v>14</v>
      </c>
    </row>
    <row r="28" spans="1:29">
      <c r="A28" s="5">
        <v>42024</v>
      </c>
      <c r="B28" s="8" t="s">
        <v>15</v>
      </c>
      <c r="C28" s="3">
        <v>3</v>
      </c>
      <c r="D28" s="8" t="s">
        <v>13</v>
      </c>
      <c r="F28" s="8">
        <v>0</v>
      </c>
      <c r="G28" s="3">
        <v>0</v>
      </c>
      <c r="H28" s="8">
        <v>3</v>
      </c>
      <c r="I28" s="3">
        <f t="shared" si="0"/>
        <v>3</v>
      </c>
      <c r="J28" s="8">
        <v>2</v>
      </c>
      <c r="K28" s="3">
        <v>1</v>
      </c>
      <c r="L28" s="8">
        <v>0</v>
      </c>
      <c r="M28" s="3">
        <v>0</v>
      </c>
      <c r="AA28" s="29">
        <v>42024</v>
      </c>
      <c r="AB28" t="s">
        <v>86</v>
      </c>
      <c r="AC28">
        <f>SUM(G20:G28)</f>
        <v>0</v>
      </c>
    </row>
    <row r="29" spans="1:29">
      <c r="A29" s="5">
        <v>42024</v>
      </c>
      <c r="B29" s="8" t="s">
        <v>16</v>
      </c>
      <c r="C29" s="3">
        <v>1</v>
      </c>
      <c r="D29" s="8" t="s">
        <v>5</v>
      </c>
      <c r="F29" s="8">
        <v>0</v>
      </c>
      <c r="G29" s="3">
        <v>0</v>
      </c>
      <c r="H29" s="8">
        <v>0</v>
      </c>
      <c r="I29" s="3">
        <f t="shared" si="0"/>
        <v>0</v>
      </c>
      <c r="J29" s="8">
        <v>0</v>
      </c>
      <c r="K29" s="3">
        <v>0</v>
      </c>
      <c r="L29" s="8">
        <v>0</v>
      </c>
      <c r="M29" s="3">
        <v>0</v>
      </c>
    </row>
    <row r="30" spans="1:29">
      <c r="A30" s="5">
        <v>42024</v>
      </c>
      <c r="B30" s="8" t="s">
        <v>16</v>
      </c>
      <c r="C30" s="3">
        <v>1</v>
      </c>
      <c r="D30" s="8" t="s">
        <v>37</v>
      </c>
      <c r="F30" s="8">
        <v>0</v>
      </c>
      <c r="G30" s="3">
        <v>0</v>
      </c>
      <c r="H30" s="8">
        <v>0</v>
      </c>
      <c r="I30" s="3">
        <f t="shared" si="0"/>
        <v>0</v>
      </c>
      <c r="J30" s="8">
        <v>0</v>
      </c>
      <c r="K30" s="3">
        <v>0</v>
      </c>
      <c r="L30" s="8">
        <v>0</v>
      </c>
      <c r="M30" s="3">
        <v>0</v>
      </c>
    </row>
    <row r="31" spans="1:29">
      <c r="A31" s="5">
        <v>42024</v>
      </c>
      <c r="B31" s="8" t="s">
        <v>16</v>
      </c>
      <c r="C31" s="3">
        <v>1</v>
      </c>
      <c r="D31" s="8" t="s">
        <v>13</v>
      </c>
      <c r="F31" s="8">
        <v>0</v>
      </c>
      <c r="G31" s="3">
        <v>0</v>
      </c>
      <c r="H31" s="8">
        <v>0</v>
      </c>
      <c r="I31" s="3">
        <f t="shared" si="0"/>
        <v>0</v>
      </c>
      <c r="J31" s="8">
        <v>0</v>
      </c>
      <c r="K31" s="3">
        <v>0</v>
      </c>
      <c r="L31" s="8">
        <v>0</v>
      </c>
      <c r="M31" s="3">
        <v>0</v>
      </c>
    </row>
    <row r="32" spans="1:29">
      <c r="A32" s="5">
        <v>42024</v>
      </c>
      <c r="B32" s="8" t="s">
        <v>16</v>
      </c>
      <c r="C32" s="3">
        <v>2</v>
      </c>
      <c r="D32" s="8" t="s">
        <v>5</v>
      </c>
      <c r="F32" s="8">
        <v>0</v>
      </c>
      <c r="G32" s="3">
        <v>0</v>
      </c>
      <c r="H32" s="8">
        <v>0</v>
      </c>
      <c r="I32" s="3">
        <f t="shared" si="0"/>
        <v>0</v>
      </c>
      <c r="J32" s="8">
        <v>0</v>
      </c>
      <c r="K32" s="3">
        <v>0</v>
      </c>
      <c r="L32" s="8">
        <v>0</v>
      </c>
      <c r="M32" s="3">
        <v>0</v>
      </c>
    </row>
    <row r="33" spans="1:29">
      <c r="A33" s="5">
        <v>42024</v>
      </c>
      <c r="B33" s="8" t="s">
        <v>16</v>
      </c>
      <c r="C33" s="3">
        <v>2</v>
      </c>
      <c r="D33" s="8" t="s">
        <v>37</v>
      </c>
      <c r="F33" s="8">
        <v>0</v>
      </c>
      <c r="G33" s="3">
        <v>0</v>
      </c>
      <c r="H33" s="8">
        <v>0</v>
      </c>
      <c r="I33" s="3">
        <f t="shared" si="0"/>
        <v>0</v>
      </c>
      <c r="J33" s="8">
        <v>0</v>
      </c>
      <c r="K33" s="3">
        <v>0</v>
      </c>
      <c r="L33" s="8">
        <v>0</v>
      </c>
      <c r="M33" s="3">
        <v>0</v>
      </c>
    </row>
    <row r="34" spans="1:29">
      <c r="A34" s="5">
        <v>42024</v>
      </c>
      <c r="B34" s="8" t="s">
        <v>16</v>
      </c>
      <c r="C34" s="3">
        <v>2</v>
      </c>
      <c r="D34" s="8" t="s">
        <v>13</v>
      </c>
      <c r="F34" s="8">
        <v>0</v>
      </c>
      <c r="G34" s="3">
        <v>0</v>
      </c>
      <c r="H34" s="8">
        <v>4</v>
      </c>
      <c r="I34" s="3">
        <f t="shared" si="0"/>
        <v>4</v>
      </c>
      <c r="J34" s="8">
        <v>3</v>
      </c>
      <c r="K34" s="3">
        <v>1</v>
      </c>
      <c r="L34" s="8">
        <v>0</v>
      </c>
      <c r="M34" s="3">
        <v>0</v>
      </c>
    </row>
    <row r="35" spans="1:29">
      <c r="A35" s="5">
        <v>42024</v>
      </c>
      <c r="B35" s="8" t="s">
        <v>16</v>
      </c>
      <c r="C35" s="3">
        <v>3</v>
      </c>
      <c r="D35" s="8" t="s">
        <v>5</v>
      </c>
      <c r="F35" s="8">
        <v>0</v>
      </c>
      <c r="G35" s="3">
        <v>0</v>
      </c>
      <c r="H35" s="8">
        <v>0</v>
      </c>
      <c r="I35" s="3">
        <f t="shared" si="0"/>
        <v>0</v>
      </c>
      <c r="J35" s="8">
        <v>0</v>
      </c>
      <c r="K35" s="3">
        <v>0</v>
      </c>
      <c r="L35" s="8">
        <v>0</v>
      </c>
      <c r="M35" s="3">
        <v>0</v>
      </c>
      <c r="AB35" t="s">
        <v>16</v>
      </c>
    </row>
    <row r="36" spans="1:29">
      <c r="A36" s="5">
        <v>42024</v>
      </c>
      <c r="B36" s="8" t="s">
        <v>16</v>
      </c>
      <c r="C36" s="3">
        <v>3</v>
      </c>
      <c r="D36" s="8" t="s">
        <v>37</v>
      </c>
      <c r="F36" s="8">
        <v>0</v>
      </c>
      <c r="G36" s="3">
        <v>0</v>
      </c>
      <c r="H36" s="8">
        <v>0</v>
      </c>
      <c r="I36" s="3">
        <f t="shared" si="0"/>
        <v>0</v>
      </c>
      <c r="J36" s="8">
        <v>0</v>
      </c>
      <c r="K36" s="3">
        <v>0</v>
      </c>
      <c r="L36" s="8">
        <v>0</v>
      </c>
      <c r="M36" s="3">
        <v>0</v>
      </c>
      <c r="R36">
        <f>SUM(H2:H37)</f>
        <v>28</v>
      </c>
      <c r="AB36" t="s">
        <v>85</v>
      </c>
      <c r="AC36">
        <f>SUM(H29:H37)</f>
        <v>4</v>
      </c>
    </row>
    <row r="37" spans="1:29">
      <c r="A37" s="5">
        <v>42024</v>
      </c>
      <c r="B37" s="8" t="s">
        <v>16</v>
      </c>
      <c r="C37" s="3">
        <v>3</v>
      </c>
      <c r="D37" s="8" t="s">
        <v>13</v>
      </c>
      <c r="F37" s="8">
        <v>0</v>
      </c>
      <c r="G37" s="3">
        <v>0</v>
      </c>
      <c r="H37" s="8">
        <v>0</v>
      </c>
      <c r="I37" s="3">
        <f t="shared" si="0"/>
        <v>0</v>
      </c>
      <c r="J37" s="8">
        <v>0</v>
      </c>
      <c r="K37" s="3">
        <v>0</v>
      </c>
      <c r="L37" s="8">
        <v>0</v>
      </c>
      <c r="M37" s="3">
        <v>0</v>
      </c>
      <c r="Q37" s="29">
        <v>42024</v>
      </c>
      <c r="R37">
        <f>SUM(G2:G37)</f>
        <v>0</v>
      </c>
      <c r="AA37" s="29">
        <v>42024</v>
      </c>
      <c r="AB37" t="s">
        <v>86</v>
      </c>
      <c r="AC37">
        <f>SUM(G29:G37)</f>
        <v>0</v>
      </c>
    </row>
    <row r="38" spans="1:29">
      <c r="A38" s="5">
        <v>42038</v>
      </c>
      <c r="B38" s="8" t="s">
        <v>12</v>
      </c>
      <c r="C38" s="3">
        <v>1</v>
      </c>
      <c r="D38" s="8" t="s">
        <v>5</v>
      </c>
      <c r="F38" s="8">
        <f t="shared" ref="F38:F61" si="1">I2</f>
        <v>0</v>
      </c>
      <c r="G38" s="3">
        <v>0</v>
      </c>
      <c r="H38" s="8">
        <v>1</v>
      </c>
      <c r="I38" s="3">
        <f t="shared" si="0"/>
        <v>1</v>
      </c>
      <c r="J38" s="8">
        <v>0</v>
      </c>
      <c r="K38" s="3">
        <v>1</v>
      </c>
      <c r="L38" s="8">
        <v>0</v>
      </c>
      <c r="M38" s="3">
        <v>0</v>
      </c>
      <c r="N38" s="8" t="s">
        <v>21</v>
      </c>
    </row>
    <row r="39" spans="1:29">
      <c r="A39" s="5">
        <v>42038</v>
      </c>
      <c r="B39" s="8" t="s">
        <v>12</v>
      </c>
      <c r="C39" s="3">
        <v>1</v>
      </c>
      <c r="D39" s="8" t="s">
        <v>37</v>
      </c>
      <c r="F39" s="8">
        <f t="shared" si="1"/>
        <v>0</v>
      </c>
      <c r="G39" s="3">
        <v>0</v>
      </c>
      <c r="H39" s="8">
        <v>0</v>
      </c>
      <c r="I39" s="3">
        <f t="shared" si="0"/>
        <v>0</v>
      </c>
      <c r="J39" s="8">
        <v>0</v>
      </c>
      <c r="K39" s="3">
        <v>0</v>
      </c>
      <c r="L39" s="8">
        <v>0</v>
      </c>
      <c r="M39" s="3">
        <v>0</v>
      </c>
    </row>
    <row r="40" spans="1:29">
      <c r="A40" s="5">
        <v>42038</v>
      </c>
      <c r="B40" s="8" t="s">
        <v>12</v>
      </c>
      <c r="C40" s="3">
        <v>1</v>
      </c>
      <c r="D40" s="8" t="s">
        <v>13</v>
      </c>
      <c r="F40" s="8">
        <f t="shared" si="1"/>
        <v>0</v>
      </c>
      <c r="G40" s="3">
        <v>0</v>
      </c>
      <c r="H40" s="8">
        <v>0</v>
      </c>
      <c r="I40" s="3">
        <f t="shared" si="0"/>
        <v>0</v>
      </c>
      <c r="J40" s="8">
        <v>0</v>
      </c>
      <c r="K40" s="3">
        <v>0</v>
      </c>
      <c r="L40" s="8">
        <v>0</v>
      </c>
      <c r="M40" s="3">
        <v>0</v>
      </c>
    </row>
    <row r="41" spans="1:29">
      <c r="A41" s="5">
        <v>42038</v>
      </c>
      <c r="B41" s="8" t="s">
        <v>12</v>
      </c>
      <c r="C41" s="3">
        <v>2</v>
      </c>
      <c r="D41" s="8" t="s">
        <v>5</v>
      </c>
      <c r="F41" s="8">
        <f t="shared" si="1"/>
        <v>0</v>
      </c>
      <c r="G41" s="3">
        <v>0</v>
      </c>
      <c r="H41" s="8">
        <v>0</v>
      </c>
      <c r="I41" s="3">
        <f t="shared" si="0"/>
        <v>0</v>
      </c>
      <c r="J41" s="8">
        <v>0</v>
      </c>
      <c r="K41" s="3">
        <v>0</v>
      </c>
      <c r="L41" s="8">
        <v>0</v>
      </c>
      <c r="M41" s="3">
        <v>0</v>
      </c>
    </row>
    <row r="42" spans="1:29">
      <c r="A42" s="5">
        <v>42038</v>
      </c>
      <c r="B42" s="8" t="s">
        <v>12</v>
      </c>
      <c r="C42" s="3">
        <v>2</v>
      </c>
      <c r="D42" s="8" t="s">
        <v>37</v>
      </c>
      <c r="F42" s="8">
        <f t="shared" si="1"/>
        <v>1</v>
      </c>
      <c r="G42" s="3">
        <v>0</v>
      </c>
      <c r="H42" s="8">
        <v>0</v>
      </c>
      <c r="I42" s="3">
        <f t="shared" si="0"/>
        <v>1</v>
      </c>
      <c r="J42" s="8">
        <v>0</v>
      </c>
      <c r="K42" s="3">
        <v>1</v>
      </c>
      <c r="L42" s="8">
        <v>0</v>
      </c>
      <c r="M42" s="3">
        <v>0</v>
      </c>
    </row>
    <row r="43" spans="1:29">
      <c r="A43" s="5">
        <v>42038</v>
      </c>
      <c r="B43" s="8" t="s">
        <v>12</v>
      </c>
      <c r="C43" s="3">
        <v>2</v>
      </c>
      <c r="D43" s="8" t="s">
        <v>13</v>
      </c>
      <c r="F43" s="8">
        <f t="shared" si="1"/>
        <v>0</v>
      </c>
      <c r="G43" s="3">
        <v>0</v>
      </c>
      <c r="H43" s="8">
        <v>0</v>
      </c>
      <c r="I43" s="3">
        <f t="shared" si="0"/>
        <v>0</v>
      </c>
      <c r="J43" s="8">
        <v>0</v>
      </c>
      <c r="K43" s="3">
        <v>0</v>
      </c>
      <c r="L43" s="8">
        <v>0</v>
      </c>
      <c r="M43" s="3">
        <v>0</v>
      </c>
    </row>
    <row r="44" spans="1:29">
      <c r="A44" s="5">
        <v>42038</v>
      </c>
      <c r="B44" s="8" t="s">
        <v>12</v>
      </c>
      <c r="C44" s="3">
        <v>3</v>
      </c>
      <c r="D44" s="8" t="s">
        <v>5</v>
      </c>
      <c r="F44" s="8">
        <f t="shared" si="1"/>
        <v>0</v>
      </c>
      <c r="G44" s="3">
        <v>0</v>
      </c>
      <c r="H44" s="8">
        <v>0</v>
      </c>
      <c r="I44" s="3">
        <f t="shared" si="0"/>
        <v>0</v>
      </c>
      <c r="J44" s="8">
        <v>0</v>
      </c>
      <c r="K44" s="3">
        <v>0</v>
      </c>
      <c r="L44" s="8">
        <v>0</v>
      </c>
      <c r="M44" s="3">
        <v>0</v>
      </c>
      <c r="N44" s="8" t="s">
        <v>22</v>
      </c>
      <c r="AB44" t="s">
        <v>12</v>
      </c>
    </row>
    <row r="45" spans="1:29">
      <c r="A45" s="5">
        <v>42038</v>
      </c>
      <c r="B45" s="8" t="s">
        <v>12</v>
      </c>
      <c r="C45" s="3">
        <v>3</v>
      </c>
      <c r="D45" s="8" t="s">
        <v>37</v>
      </c>
      <c r="F45" s="8">
        <f t="shared" si="1"/>
        <v>0</v>
      </c>
      <c r="G45" s="3">
        <v>0</v>
      </c>
      <c r="H45" s="8">
        <v>0</v>
      </c>
      <c r="I45" s="3">
        <f t="shared" si="0"/>
        <v>0</v>
      </c>
      <c r="J45" s="8">
        <v>0</v>
      </c>
      <c r="K45" s="3">
        <v>0</v>
      </c>
      <c r="L45" s="8">
        <v>0</v>
      </c>
      <c r="M45" s="3">
        <v>0</v>
      </c>
      <c r="AB45" t="s">
        <v>85</v>
      </c>
      <c r="AC45">
        <f>SUM(H38:H46)</f>
        <v>1</v>
      </c>
    </row>
    <row r="46" spans="1:29">
      <c r="A46" s="5">
        <v>42038</v>
      </c>
      <c r="B46" s="8" t="s">
        <v>12</v>
      </c>
      <c r="C46" s="3">
        <v>3</v>
      </c>
      <c r="D46" s="8" t="s">
        <v>13</v>
      </c>
      <c r="F46" s="8">
        <f t="shared" si="1"/>
        <v>0</v>
      </c>
      <c r="G46" s="3">
        <v>0</v>
      </c>
      <c r="H46" s="8">
        <v>0</v>
      </c>
      <c r="I46" s="3">
        <f t="shared" si="0"/>
        <v>0</v>
      </c>
      <c r="J46" s="8">
        <v>0</v>
      </c>
      <c r="K46" s="3">
        <v>0</v>
      </c>
      <c r="L46" s="8">
        <v>0</v>
      </c>
      <c r="M46" s="3">
        <v>0</v>
      </c>
      <c r="AA46" s="29">
        <v>42038</v>
      </c>
      <c r="AB46" t="s">
        <v>86</v>
      </c>
      <c r="AC46">
        <f>SUM(G38:G46)</f>
        <v>0</v>
      </c>
    </row>
    <row r="47" spans="1:29">
      <c r="A47" s="5">
        <v>42038</v>
      </c>
      <c r="B47" s="8" t="s">
        <v>14</v>
      </c>
      <c r="C47" s="3">
        <v>1</v>
      </c>
      <c r="D47" s="8" t="s">
        <v>5</v>
      </c>
      <c r="F47" s="8">
        <f t="shared" si="1"/>
        <v>0</v>
      </c>
      <c r="G47" s="3">
        <v>0</v>
      </c>
      <c r="H47" s="8">
        <v>0</v>
      </c>
      <c r="I47" s="3">
        <f t="shared" si="0"/>
        <v>0</v>
      </c>
      <c r="J47" s="8">
        <v>0</v>
      </c>
      <c r="K47" s="3">
        <v>0</v>
      </c>
      <c r="L47" s="8">
        <v>0</v>
      </c>
      <c r="M47" s="3">
        <v>0</v>
      </c>
      <c r="N47" s="8" t="s">
        <v>22</v>
      </c>
    </row>
    <row r="48" spans="1:29">
      <c r="A48" s="5">
        <v>42038</v>
      </c>
      <c r="B48" s="8" t="s">
        <v>14</v>
      </c>
      <c r="C48" s="3">
        <v>1</v>
      </c>
      <c r="D48" s="8" t="s">
        <v>37</v>
      </c>
      <c r="F48" s="8">
        <f t="shared" si="1"/>
        <v>5</v>
      </c>
      <c r="G48" s="3">
        <v>0</v>
      </c>
      <c r="H48" s="8">
        <v>0</v>
      </c>
      <c r="I48" s="3">
        <f t="shared" si="0"/>
        <v>5</v>
      </c>
      <c r="J48" s="8">
        <v>0</v>
      </c>
      <c r="K48" s="3">
        <v>5</v>
      </c>
      <c r="L48" s="8">
        <v>0</v>
      </c>
      <c r="M48" s="3">
        <v>0</v>
      </c>
    </row>
    <row r="49" spans="1:29">
      <c r="A49" s="5">
        <v>42038</v>
      </c>
      <c r="B49" s="8" t="s">
        <v>14</v>
      </c>
      <c r="C49" s="3">
        <v>1</v>
      </c>
      <c r="D49" s="8" t="s">
        <v>13</v>
      </c>
      <c r="F49" s="8">
        <f t="shared" si="1"/>
        <v>0</v>
      </c>
      <c r="G49" s="3">
        <v>0</v>
      </c>
      <c r="H49" s="8">
        <v>0</v>
      </c>
      <c r="I49" s="3">
        <f t="shared" si="0"/>
        <v>0</v>
      </c>
      <c r="J49" s="8">
        <v>0</v>
      </c>
      <c r="K49" s="3">
        <v>0</v>
      </c>
      <c r="L49" s="8">
        <v>0</v>
      </c>
      <c r="M49" s="3">
        <v>0</v>
      </c>
    </row>
    <row r="50" spans="1:29">
      <c r="A50" s="5">
        <v>42038</v>
      </c>
      <c r="B50" s="8" t="s">
        <v>14</v>
      </c>
      <c r="C50" s="3">
        <v>2</v>
      </c>
      <c r="D50" s="8" t="s">
        <v>5</v>
      </c>
      <c r="F50" s="8">
        <f t="shared" si="1"/>
        <v>0</v>
      </c>
      <c r="G50" s="3">
        <v>0</v>
      </c>
      <c r="H50" s="8">
        <v>0</v>
      </c>
      <c r="I50" s="3">
        <f t="shared" si="0"/>
        <v>0</v>
      </c>
      <c r="J50" s="8">
        <v>0</v>
      </c>
      <c r="K50" s="3">
        <v>0</v>
      </c>
      <c r="L50" s="8">
        <v>0</v>
      </c>
      <c r="M50" s="3">
        <v>0</v>
      </c>
    </row>
    <row r="51" spans="1:29">
      <c r="A51" s="5">
        <v>42038</v>
      </c>
      <c r="B51" s="8" t="s">
        <v>14</v>
      </c>
      <c r="C51" s="3">
        <v>2</v>
      </c>
      <c r="D51" s="8" t="s">
        <v>37</v>
      </c>
      <c r="F51" s="8">
        <f t="shared" si="1"/>
        <v>1</v>
      </c>
      <c r="G51" s="3">
        <v>0</v>
      </c>
      <c r="H51" s="8">
        <v>0</v>
      </c>
      <c r="I51" s="3">
        <f t="shared" si="0"/>
        <v>1</v>
      </c>
      <c r="J51" s="8">
        <v>0</v>
      </c>
      <c r="K51" s="3">
        <v>1</v>
      </c>
      <c r="L51" s="8">
        <v>0</v>
      </c>
      <c r="M51" s="3">
        <v>0</v>
      </c>
    </row>
    <row r="52" spans="1:29">
      <c r="A52" s="5">
        <v>42038</v>
      </c>
      <c r="B52" s="8" t="s">
        <v>14</v>
      </c>
      <c r="C52" s="3">
        <v>2</v>
      </c>
      <c r="D52" s="8" t="s">
        <v>13</v>
      </c>
      <c r="F52" s="8">
        <f t="shared" si="1"/>
        <v>1</v>
      </c>
      <c r="G52" s="3">
        <v>0</v>
      </c>
      <c r="H52" s="8">
        <v>2</v>
      </c>
      <c r="I52" s="3">
        <f t="shared" si="0"/>
        <v>3</v>
      </c>
      <c r="J52" s="8">
        <v>1</v>
      </c>
      <c r="K52" s="3">
        <v>2</v>
      </c>
      <c r="L52" s="8">
        <v>0</v>
      </c>
      <c r="M52" s="3">
        <v>0</v>
      </c>
    </row>
    <row r="53" spans="1:29">
      <c r="A53" s="5">
        <v>42038</v>
      </c>
      <c r="B53" s="8" t="s">
        <v>14</v>
      </c>
      <c r="C53" s="3">
        <v>3</v>
      </c>
      <c r="D53" s="8" t="s">
        <v>5</v>
      </c>
      <c r="F53" s="8">
        <f t="shared" si="1"/>
        <v>0</v>
      </c>
      <c r="G53" s="3">
        <v>0</v>
      </c>
      <c r="H53" s="8">
        <v>1</v>
      </c>
      <c r="I53" s="3">
        <f t="shared" si="0"/>
        <v>1</v>
      </c>
      <c r="J53" s="8">
        <v>1</v>
      </c>
      <c r="K53" s="3">
        <v>0</v>
      </c>
      <c r="L53" s="8">
        <v>0</v>
      </c>
      <c r="M53" s="3">
        <v>0</v>
      </c>
      <c r="AB53" t="s">
        <v>14</v>
      </c>
    </row>
    <row r="54" spans="1:29">
      <c r="A54" s="5">
        <v>42038</v>
      </c>
      <c r="B54" s="8" t="s">
        <v>14</v>
      </c>
      <c r="C54" s="3">
        <v>3</v>
      </c>
      <c r="D54" s="8" t="s">
        <v>37</v>
      </c>
      <c r="F54" s="8">
        <f t="shared" si="1"/>
        <v>1</v>
      </c>
      <c r="G54" s="3">
        <v>1</v>
      </c>
      <c r="H54" s="8">
        <v>1</v>
      </c>
      <c r="I54" s="3">
        <f t="shared" si="0"/>
        <v>1</v>
      </c>
      <c r="J54" s="8">
        <v>0</v>
      </c>
      <c r="K54" s="3">
        <v>1</v>
      </c>
      <c r="L54" s="8">
        <v>0</v>
      </c>
      <c r="M54" s="3">
        <v>0</v>
      </c>
      <c r="AB54" t="s">
        <v>85</v>
      </c>
      <c r="AC54">
        <f>SUM(H47:H55)</f>
        <v>4</v>
      </c>
    </row>
    <row r="55" spans="1:29">
      <c r="A55" s="5">
        <v>42038</v>
      </c>
      <c r="B55" s="8" t="s">
        <v>14</v>
      </c>
      <c r="C55" s="3">
        <v>3</v>
      </c>
      <c r="D55" s="8" t="s">
        <v>13</v>
      </c>
      <c r="F55" s="8">
        <f t="shared" si="1"/>
        <v>1</v>
      </c>
      <c r="G55" s="3">
        <v>0</v>
      </c>
      <c r="H55" s="8">
        <v>0</v>
      </c>
      <c r="I55" s="3">
        <f t="shared" si="0"/>
        <v>1</v>
      </c>
      <c r="J55" s="8">
        <v>0</v>
      </c>
      <c r="K55" s="3">
        <v>1</v>
      </c>
      <c r="L55" s="8">
        <v>0</v>
      </c>
      <c r="M55" s="3">
        <v>0</v>
      </c>
      <c r="N55" s="8" t="s">
        <v>23</v>
      </c>
      <c r="AA55" s="29">
        <v>42038</v>
      </c>
      <c r="AB55" t="s">
        <v>86</v>
      </c>
      <c r="AC55">
        <f>SUM(G47:G55)</f>
        <v>1</v>
      </c>
    </row>
    <row r="56" spans="1:29">
      <c r="A56" s="5">
        <v>42038</v>
      </c>
      <c r="B56" s="8" t="s">
        <v>15</v>
      </c>
      <c r="C56" s="3">
        <v>1</v>
      </c>
      <c r="D56" s="8" t="s">
        <v>5</v>
      </c>
      <c r="F56" s="8">
        <f t="shared" si="1"/>
        <v>1</v>
      </c>
      <c r="G56" s="3">
        <v>0</v>
      </c>
      <c r="H56" s="8">
        <v>0</v>
      </c>
      <c r="I56" s="3">
        <f t="shared" si="0"/>
        <v>1</v>
      </c>
      <c r="J56" s="8">
        <v>0</v>
      </c>
      <c r="K56" s="3">
        <v>1</v>
      </c>
      <c r="L56" s="8">
        <v>0</v>
      </c>
      <c r="M56" s="3">
        <v>0</v>
      </c>
    </row>
    <row r="57" spans="1:29">
      <c r="A57" s="5">
        <v>42038</v>
      </c>
      <c r="B57" s="8" t="s">
        <v>15</v>
      </c>
      <c r="C57" s="3">
        <v>1</v>
      </c>
      <c r="D57" s="8" t="s">
        <v>37</v>
      </c>
      <c r="F57" s="8">
        <f t="shared" si="1"/>
        <v>2</v>
      </c>
      <c r="G57" s="3">
        <v>0</v>
      </c>
      <c r="H57" s="8">
        <v>0</v>
      </c>
      <c r="I57" s="3">
        <f t="shared" si="0"/>
        <v>2</v>
      </c>
      <c r="J57" s="8">
        <v>1</v>
      </c>
      <c r="K57" s="3">
        <v>1</v>
      </c>
      <c r="L57" s="8">
        <v>0</v>
      </c>
      <c r="M57" s="3">
        <v>0</v>
      </c>
    </row>
    <row r="58" spans="1:29">
      <c r="A58" s="5">
        <v>42038</v>
      </c>
      <c r="B58" s="8" t="s">
        <v>15</v>
      </c>
      <c r="C58" s="3">
        <v>1</v>
      </c>
      <c r="D58" s="8" t="s">
        <v>13</v>
      </c>
      <c r="F58" s="8">
        <f t="shared" si="1"/>
        <v>4</v>
      </c>
      <c r="G58" s="3">
        <v>0</v>
      </c>
      <c r="H58" s="8">
        <v>0</v>
      </c>
      <c r="I58" s="3">
        <f t="shared" si="0"/>
        <v>4</v>
      </c>
      <c r="J58" s="8">
        <v>1</v>
      </c>
      <c r="K58" s="3">
        <v>0</v>
      </c>
      <c r="L58" s="8">
        <v>0</v>
      </c>
      <c r="M58" s="3">
        <v>0</v>
      </c>
    </row>
    <row r="59" spans="1:29">
      <c r="A59" s="5">
        <v>42038</v>
      </c>
      <c r="B59" s="8" t="s">
        <v>15</v>
      </c>
      <c r="C59" s="3">
        <v>2</v>
      </c>
      <c r="D59" s="8" t="s">
        <v>5</v>
      </c>
      <c r="F59" s="8">
        <f t="shared" si="1"/>
        <v>2</v>
      </c>
      <c r="G59" s="3">
        <v>0</v>
      </c>
      <c r="H59" s="8">
        <v>0</v>
      </c>
      <c r="I59" s="3">
        <f t="shared" si="0"/>
        <v>2</v>
      </c>
      <c r="J59" s="8">
        <v>0</v>
      </c>
      <c r="K59" s="3">
        <v>0</v>
      </c>
      <c r="L59" s="8">
        <v>0</v>
      </c>
      <c r="M59" s="3">
        <v>0</v>
      </c>
      <c r="N59" s="8" t="s">
        <v>25</v>
      </c>
    </row>
    <row r="60" spans="1:29">
      <c r="A60" s="5">
        <v>42038</v>
      </c>
      <c r="B60" s="8" t="s">
        <v>15</v>
      </c>
      <c r="C60" s="3">
        <v>2</v>
      </c>
      <c r="D60" s="8" t="s">
        <v>37</v>
      </c>
      <c r="F60" s="8">
        <f t="shared" si="1"/>
        <v>1</v>
      </c>
      <c r="G60" s="3">
        <v>0</v>
      </c>
      <c r="H60" s="8">
        <v>0</v>
      </c>
      <c r="I60" s="3">
        <f t="shared" si="0"/>
        <v>1</v>
      </c>
      <c r="J60" s="8">
        <v>0</v>
      </c>
      <c r="K60" s="3">
        <v>0</v>
      </c>
      <c r="L60" s="8">
        <v>0</v>
      </c>
      <c r="M60" s="3">
        <v>0</v>
      </c>
      <c r="N60" s="8" t="s">
        <v>25</v>
      </c>
    </row>
    <row r="61" spans="1:29">
      <c r="A61" s="5">
        <v>42038</v>
      </c>
      <c r="B61" s="8" t="s">
        <v>15</v>
      </c>
      <c r="C61" s="3">
        <v>2</v>
      </c>
      <c r="D61" s="8" t="s">
        <v>13</v>
      </c>
      <c r="F61" s="8">
        <f t="shared" si="1"/>
        <v>1</v>
      </c>
      <c r="G61" s="3">
        <v>1</v>
      </c>
      <c r="H61" s="8">
        <v>1</v>
      </c>
      <c r="I61" s="3">
        <f t="shared" si="0"/>
        <v>1</v>
      </c>
      <c r="J61" s="8">
        <v>0</v>
      </c>
      <c r="K61" s="3">
        <v>1</v>
      </c>
      <c r="L61" s="8">
        <v>0</v>
      </c>
      <c r="M61" s="3">
        <v>0</v>
      </c>
    </row>
    <row r="62" spans="1:29">
      <c r="A62" s="5">
        <v>42038</v>
      </c>
      <c r="B62" s="8" t="s">
        <v>15</v>
      </c>
      <c r="C62" s="3">
        <v>3</v>
      </c>
      <c r="D62" s="8" t="s">
        <v>5</v>
      </c>
      <c r="F62" s="8">
        <v>1</v>
      </c>
      <c r="G62" s="3">
        <v>0</v>
      </c>
      <c r="H62" s="8">
        <v>0</v>
      </c>
      <c r="I62" s="3">
        <f t="shared" si="0"/>
        <v>1</v>
      </c>
      <c r="J62" s="8">
        <v>0</v>
      </c>
      <c r="K62" s="3">
        <v>0</v>
      </c>
      <c r="L62" s="8">
        <v>0</v>
      </c>
      <c r="M62" s="3">
        <v>0</v>
      </c>
      <c r="N62" s="8" t="s">
        <v>24</v>
      </c>
      <c r="AB62" t="s">
        <v>15</v>
      </c>
    </row>
    <row r="63" spans="1:29">
      <c r="A63" s="5">
        <v>42038</v>
      </c>
      <c r="B63" s="8" t="s">
        <v>15</v>
      </c>
      <c r="C63" s="3">
        <v>3</v>
      </c>
      <c r="D63" s="8" t="s">
        <v>37</v>
      </c>
      <c r="F63" s="8">
        <f t="shared" ref="F63:F94" si="2">I27</f>
        <v>0</v>
      </c>
      <c r="G63" s="3">
        <v>0</v>
      </c>
      <c r="H63" s="8">
        <v>1</v>
      </c>
      <c r="I63" s="3">
        <f t="shared" si="0"/>
        <v>1</v>
      </c>
      <c r="J63" s="8">
        <v>1</v>
      </c>
      <c r="K63" s="3">
        <v>0</v>
      </c>
      <c r="L63" s="8">
        <v>0</v>
      </c>
      <c r="M63" s="3">
        <v>0</v>
      </c>
      <c r="AB63" t="s">
        <v>85</v>
      </c>
      <c r="AC63">
        <f>SUM(H56:H64)</f>
        <v>3</v>
      </c>
    </row>
    <row r="64" spans="1:29">
      <c r="A64" s="5">
        <v>42038</v>
      </c>
      <c r="B64" s="8" t="s">
        <v>15</v>
      </c>
      <c r="C64" s="3">
        <v>3</v>
      </c>
      <c r="D64" s="8" t="s">
        <v>13</v>
      </c>
      <c r="F64" s="8">
        <f t="shared" si="2"/>
        <v>3</v>
      </c>
      <c r="G64" s="3">
        <v>1</v>
      </c>
      <c r="H64" s="8">
        <v>1</v>
      </c>
      <c r="I64" s="3">
        <f t="shared" si="0"/>
        <v>3</v>
      </c>
      <c r="J64" s="8">
        <v>1</v>
      </c>
      <c r="K64" s="3">
        <v>2</v>
      </c>
      <c r="L64" s="8">
        <v>0</v>
      </c>
      <c r="M64" s="3">
        <v>0</v>
      </c>
      <c r="N64" s="8" t="s">
        <v>26</v>
      </c>
      <c r="AA64" s="29">
        <v>42038</v>
      </c>
      <c r="AB64" t="s">
        <v>86</v>
      </c>
      <c r="AC64">
        <f>SUM(G56:G64)</f>
        <v>2</v>
      </c>
    </row>
    <row r="65" spans="1:29">
      <c r="A65" s="5">
        <v>42038</v>
      </c>
      <c r="B65" s="8" t="s">
        <v>16</v>
      </c>
      <c r="C65" s="3">
        <v>1</v>
      </c>
      <c r="D65" s="8" t="s">
        <v>5</v>
      </c>
      <c r="F65" s="8">
        <f t="shared" si="2"/>
        <v>0</v>
      </c>
      <c r="G65" s="3">
        <v>0</v>
      </c>
      <c r="H65" s="8">
        <v>0</v>
      </c>
      <c r="I65" s="3">
        <f t="shared" si="0"/>
        <v>0</v>
      </c>
      <c r="J65" s="8">
        <v>0</v>
      </c>
      <c r="K65" s="3">
        <v>0</v>
      </c>
      <c r="L65" s="8">
        <v>0</v>
      </c>
      <c r="M65" s="3">
        <v>0</v>
      </c>
    </row>
    <row r="66" spans="1:29">
      <c r="A66" s="5">
        <v>42038</v>
      </c>
      <c r="B66" s="8" t="s">
        <v>16</v>
      </c>
      <c r="C66" s="3">
        <v>1</v>
      </c>
      <c r="D66" s="8" t="s">
        <v>37</v>
      </c>
      <c r="F66" s="8">
        <f t="shared" si="2"/>
        <v>0</v>
      </c>
      <c r="G66" s="3">
        <v>0</v>
      </c>
      <c r="H66" s="8">
        <v>0</v>
      </c>
      <c r="I66" s="3">
        <f t="shared" ref="I66:I129" si="3">F66-G66+H66</f>
        <v>0</v>
      </c>
      <c r="J66" s="8">
        <v>0</v>
      </c>
      <c r="K66" s="3">
        <v>0</v>
      </c>
      <c r="L66" s="8">
        <v>0</v>
      </c>
      <c r="M66" s="3">
        <v>0</v>
      </c>
    </row>
    <row r="67" spans="1:29">
      <c r="A67" s="5">
        <v>42038</v>
      </c>
      <c r="B67" s="8" t="s">
        <v>16</v>
      </c>
      <c r="C67" s="3">
        <v>1</v>
      </c>
      <c r="D67" s="8" t="s">
        <v>13</v>
      </c>
      <c r="F67" s="8">
        <f t="shared" si="2"/>
        <v>0</v>
      </c>
      <c r="G67" s="3">
        <v>0</v>
      </c>
      <c r="H67" s="8">
        <v>0</v>
      </c>
      <c r="I67" s="3">
        <f t="shared" si="3"/>
        <v>0</v>
      </c>
      <c r="J67" s="8">
        <v>0</v>
      </c>
      <c r="K67" s="3">
        <v>0</v>
      </c>
      <c r="L67" s="8">
        <v>0</v>
      </c>
      <c r="M67" s="3">
        <v>0</v>
      </c>
    </row>
    <row r="68" spans="1:29">
      <c r="A68" s="5">
        <v>42038</v>
      </c>
      <c r="B68" s="8" t="s">
        <v>16</v>
      </c>
      <c r="C68" s="3">
        <v>2</v>
      </c>
      <c r="D68" s="8" t="s">
        <v>5</v>
      </c>
      <c r="F68" s="8">
        <f t="shared" si="2"/>
        <v>0</v>
      </c>
      <c r="G68" s="3">
        <v>0</v>
      </c>
      <c r="H68" s="8">
        <v>0</v>
      </c>
      <c r="I68" s="3">
        <f t="shared" si="3"/>
        <v>0</v>
      </c>
      <c r="J68" s="8">
        <v>0</v>
      </c>
      <c r="K68" s="3">
        <v>0</v>
      </c>
      <c r="L68" s="8">
        <v>0</v>
      </c>
      <c r="M68" s="3">
        <v>0</v>
      </c>
    </row>
    <row r="69" spans="1:29">
      <c r="A69" s="5">
        <v>42038</v>
      </c>
      <c r="B69" s="8" t="s">
        <v>16</v>
      </c>
      <c r="C69" s="3">
        <v>2</v>
      </c>
      <c r="D69" s="8" t="s">
        <v>37</v>
      </c>
      <c r="F69" s="8">
        <f t="shared" si="2"/>
        <v>0</v>
      </c>
      <c r="G69" s="3">
        <v>0</v>
      </c>
      <c r="H69" s="8">
        <v>0</v>
      </c>
      <c r="I69" s="3">
        <f t="shared" si="3"/>
        <v>0</v>
      </c>
      <c r="J69" s="8">
        <v>0</v>
      </c>
      <c r="K69" s="3">
        <v>0</v>
      </c>
      <c r="L69" s="8">
        <v>0</v>
      </c>
      <c r="M69" s="3">
        <v>0</v>
      </c>
    </row>
    <row r="70" spans="1:29">
      <c r="A70" s="5">
        <v>42038</v>
      </c>
      <c r="B70" s="8" t="s">
        <v>16</v>
      </c>
      <c r="C70" s="3">
        <v>2</v>
      </c>
      <c r="D70" s="8" t="s">
        <v>13</v>
      </c>
      <c r="F70" s="8">
        <f t="shared" si="2"/>
        <v>4</v>
      </c>
      <c r="G70" s="3">
        <v>1</v>
      </c>
      <c r="H70" s="8">
        <v>0</v>
      </c>
      <c r="I70" s="3">
        <f t="shared" si="3"/>
        <v>3</v>
      </c>
      <c r="J70" s="8">
        <v>2</v>
      </c>
      <c r="K70" s="3">
        <v>1</v>
      </c>
      <c r="L70" s="8">
        <v>0</v>
      </c>
      <c r="M70" s="3">
        <v>0</v>
      </c>
    </row>
    <row r="71" spans="1:29">
      <c r="A71" s="5">
        <v>42038</v>
      </c>
      <c r="B71" s="8" t="s">
        <v>16</v>
      </c>
      <c r="C71" s="3">
        <v>3</v>
      </c>
      <c r="D71" s="8" t="s">
        <v>5</v>
      </c>
      <c r="F71" s="8">
        <f t="shared" si="2"/>
        <v>0</v>
      </c>
      <c r="G71" s="3">
        <v>0</v>
      </c>
      <c r="H71" s="8">
        <v>0</v>
      </c>
      <c r="I71" s="3">
        <f t="shared" si="3"/>
        <v>0</v>
      </c>
      <c r="J71" s="8">
        <v>0</v>
      </c>
      <c r="K71" s="3">
        <v>0</v>
      </c>
      <c r="L71" s="8">
        <v>0</v>
      </c>
      <c r="M71" s="3">
        <v>0</v>
      </c>
      <c r="AB71" t="s">
        <v>16</v>
      </c>
    </row>
    <row r="72" spans="1:29">
      <c r="A72" s="5">
        <v>42038</v>
      </c>
      <c r="B72" s="8" t="s">
        <v>16</v>
      </c>
      <c r="C72" s="3">
        <v>3</v>
      </c>
      <c r="D72" s="8" t="s">
        <v>37</v>
      </c>
      <c r="F72" s="8">
        <f t="shared" si="2"/>
        <v>0</v>
      </c>
      <c r="G72" s="3">
        <v>0</v>
      </c>
      <c r="H72" s="8">
        <v>0</v>
      </c>
      <c r="I72" s="3">
        <f t="shared" si="3"/>
        <v>0</v>
      </c>
      <c r="J72" s="8">
        <v>0</v>
      </c>
      <c r="K72" s="3">
        <v>0</v>
      </c>
      <c r="L72" s="8">
        <v>0</v>
      </c>
      <c r="M72" s="3">
        <v>0</v>
      </c>
      <c r="Q72" t="s">
        <v>73</v>
      </c>
      <c r="R72">
        <f>SUM(H38:H73)</f>
        <v>8</v>
      </c>
      <c r="AB72" t="s">
        <v>85</v>
      </c>
      <c r="AC72">
        <f>SUM(H65:H73)</f>
        <v>0</v>
      </c>
    </row>
    <row r="73" spans="1:29">
      <c r="A73" s="5">
        <v>42038</v>
      </c>
      <c r="B73" s="8" t="s">
        <v>16</v>
      </c>
      <c r="C73" s="3">
        <v>3</v>
      </c>
      <c r="D73" s="8" t="s">
        <v>13</v>
      </c>
      <c r="F73" s="8">
        <f t="shared" si="2"/>
        <v>0</v>
      </c>
      <c r="G73" s="3">
        <v>0</v>
      </c>
      <c r="H73" s="8">
        <v>0</v>
      </c>
      <c r="I73" s="3">
        <f t="shared" si="3"/>
        <v>0</v>
      </c>
      <c r="J73" s="8">
        <v>0</v>
      </c>
      <c r="K73" s="3">
        <v>0</v>
      </c>
      <c r="L73" s="8">
        <v>0</v>
      </c>
      <c r="M73" s="3">
        <v>0</v>
      </c>
      <c r="P73" s="29">
        <v>42038</v>
      </c>
      <c r="Q73" t="s">
        <v>74</v>
      </c>
      <c r="R73">
        <f>SUM(G38:G73)</f>
        <v>4</v>
      </c>
      <c r="AA73" s="29">
        <v>42038</v>
      </c>
      <c r="AB73" t="s">
        <v>86</v>
      </c>
      <c r="AC73">
        <f>SUM(G65:G73)</f>
        <v>1</v>
      </c>
    </row>
    <row r="74" spans="1:29">
      <c r="A74" s="5">
        <v>42055</v>
      </c>
      <c r="B74" s="8" t="s">
        <v>12</v>
      </c>
      <c r="C74" s="3">
        <v>1</v>
      </c>
      <c r="D74" s="8" t="s">
        <v>5</v>
      </c>
      <c r="E74" s="10">
        <v>5</v>
      </c>
      <c r="F74" s="8">
        <f t="shared" si="2"/>
        <v>1</v>
      </c>
      <c r="G74" s="3">
        <v>1</v>
      </c>
      <c r="H74" s="8">
        <v>0</v>
      </c>
      <c r="I74" s="3">
        <f t="shared" si="3"/>
        <v>0</v>
      </c>
      <c r="J74" s="8">
        <v>0</v>
      </c>
      <c r="K74" s="3">
        <v>0</v>
      </c>
      <c r="L74" s="8">
        <v>0</v>
      </c>
      <c r="M74" s="3">
        <v>0</v>
      </c>
      <c r="N74" s="8" t="s">
        <v>21</v>
      </c>
    </row>
    <row r="75" spans="1:29">
      <c r="A75" s="5">
        <v>42055</v>
      </c>
      <c r="B75" s="8" t="s">
        <v>12</v>
      </c>
      <c r="C75" s="3">
        <v>1</v>
      </c>
      <c r="D75" s="8" t="s">
        <v>37</v>
      </c>
      <c r="E75" s="10">
        <v>3</v>
      </c>
      <c r="F75" s="8">
        <f t="shared" si="2"/>
        <v>0</v>
      </c>
      <c r="G75" s="3">
        <v>0</v>
      </c>
      <c r="H75" s="8">
        <v>4</v>
      </c>
      <c r="I75" s="3">
        <f t="shared" si="3"/>
        <v>4</v>
      </c>
      <c r="J75" s="8">
        <v>2</v>
      </c>
      <c r="K75" s="3">
        <v>2</v>
      </c>
      <c r="L75" s="8">
        <v>0</v>
      </c>
      <c r="M75" s="3">
        <v>0</v>
      </c>
    </row>
    <row r="76" spans="1:29">
      <c r="A76" s="5">
        <v>42055</v>
      </c>
      <c r="B76" s="8" t="s">
        <v>12</v>
      </c>
      <c r="C76" s="3">
        <v>1</v>
      </c>
      <c r="D76" s="8" t="s">
        <v>13</v>
      </c>
      <c r="E76" s="10">
        <v>1</v>
      </c>
      <c r="F76" s="8">
        <f t="shared" si="2"/>
        <v>0</v>
      </c>
      <c r="G76" s="3">
        <v>0</v>
      </c>
      <c r="H76" s="8">
        <v>0</v>
      </c>
      <c r="I76" s="3">
        <f t="shared" si="3"/>
        <v>0</v>
      </c>
      <c r="J76" s="8">
        <v>0</v>
      </c>
      <c r="K76" s="3">
        <v>0</v>
      </c>
      <c r="L76" s="8">
        <v>0</v>
      </c>
      <c r="M76" s="3">
        <v>0</v>
      </c>
    </row>
    <row r="77" spans="1:29">
      <c r="A77" s="5">
        <v>42055</v>
      </c>
      <c r="B77" s="8" t="s">
        <v>12</v>
      </c>
      <c r="C77" s="3">
        <v>2</v>
      </c>
      <c r="D77" s="8" t="s">
        <v>5</v>
      </c>
      <c r="E77" s="10">
        <v>0</v>
      </c>
      <c r="F77" s="8">
        <f t="shared" si="2"/>
        <v>0</v>
      </c>
      <c r="G77" s="3">
        <v>0</v>
      </c>
      <c r="H77" s="8">
        <v>1</v>
      </c>
      <c r="I77" s="3">
        <f t="shared" si="3"/>
        <v>1</v>
      </c>
      <c r="J77" s="8">
        <v>0</v>
      </c>
      <c r="K77" s="3">
        <v>1</v>
      </c>
      <c r="L77" s="8">
        <v>0</v>
      </c>
      <c r="M77" s="3">
        <v>0</v>
      </c>
    </row>
    <row r="78" spans="1:29">
      <c r="A78" s="5">
        <v>42055</v>
      </c>
      <c r="B78" s="8" t="s">
        <v>12</v>
      </c>
      <c r="C78" s="3">
        <v>2</v>
      </c>
      <c r="D78" s="8" t="s">
        <v>37</v>
      </c>
      <c r="E78" s="10">
        <v>1</v>
      </c>
      <c r="F78" s="8">
        <f t="shared" si="2"/>
        <v>1</v>
      </c>
      <c r="G78" s="3">
        <v>0</v>
      </c>
      <c r="H78" s="8">
        <v>0</v>
      </c>
      <c r="I78" s="3">
        <f t="shared" si="3"/>
        <v>1</v>
      </c>
      <c r="J78" s="8">
        <v>0</v>
      </c>
      <c r="K78" s="3">
        <v>1</v>
      </c>
      <c r="L78" s="8">
        <v>0</v>
      </c>
      <c r="M78" s="3">
        <v>0</v>
      </c>
      <c r="N78" s="8" t="s">
        <v>28</v>
      </c>
    </row>
    <row r="79" spans="1:29">
      <c r="A79" s="5">
        <v>42055</v>
      </c>
      <c r="B79" s="8" t="s">
        <v>12</v>
      </c>
      <c r="C79" s="3">
        <v>2</v>
      </c>
      <c r="D79" s="8" t="s">
        <v>13</v>
      </c>
      <c r="E79" s="10">
        <v>1</v>
      </c>
      <c r="F79" s="8">
        <f t="shared" si="2"/>
        <v>0</v>
      </c>
      <c r="G79" s="3">
        <v>0</v>
      </c>
      <c r="H79" s="8">
        <v>0</v>
      </c>
      <c r="I79" s="3">
        <f t="shared" si="3"/>
        <v>0</v>
      </c>
      <c r="J79" s="8">
        <v>0</v>
      </c>
      <c r="K79" s="3">
        <v>0</v>
      </c>
      <c r="L79" s="8">
        <v>0</v>
      </c>
      <c r="M79" s="3">
        <v>0</v>
      </c>
    </row>
    <row r="80" spans="1:29">
      <c r="A80" s="5">
        <v>42055</v>
      </c>
      <c r="B80" s="8" t="s">
        <v>12</v>
      </c>
      <c r="C80" s="3">
        <v>3</v>
      </c>
      <c r="D80" s="8" t="s">
        <v>5</v>
      </c>
      <c r="E80" s="10">
        <v>0</v>
      </c>
      <c r="F80" s="8">
        <f t="shared" si="2"/>
        <v>0</v>
      </c>
      <c r="G80" s="3">
        <v>0</v>
      </c>
      <c r="H80" s="8">
        <v>0</v>
      </c>
      <c r="I80" s="3">
        <f t="shared" si="3"/>
        <v>0</v>
      </c>
      <c r="J80" s="8">
        <v>0</v>
      </c>
      <c r="K80" s="3">
        <v>0</v>
      </c>
      <c r="L80" s="8">
        <v>0</v>
      </c>
      <c r="M80" s="3">
        <v>0</v>
      </c>
      <c r="AB80" t="s">
        <v>12</v>
      </c>
    </row>
    <row r="81" spans="1:29">
      <c r="A81" s="5">
        <v>42055</v>
      </c>
      <c r="B81" s="8" t="s">
        <v>12</v>
      </c>
      <c r="C81" s="3">
        <v>3</v>
      </c>
      <c r="D81" s="8" t="s">
        <v>37</v>
      </c>
      <c r="E81" s="10">
        <v>0</v>
      </c>
      <c r="F81" s="8">
        <f t="shared" si="2"/>
        <v>0</v>
      </c>
      <c r="G81" s="3">
        <v>0</v>
      </c>
      <c r="H81" s="8">
        <v>0</v>
      </c>
      <c r="I81" s="3">
        <f t="shared" si="3"/>
        <v>0</v>
      </c>
      <c r="J81" s="8">
        <v>0</v>
      </c>
      <c r="K81" s="3">
        <v>0</v>
      </c>
      <c r="L81" s="8">
        <v>0</v>
      </c>
      <c r="M81" s="3">
        <v>0</v>
      </c>
      <c r="N81" s="8" t="s">
        <v>29</v>
      </c>
      <c r="U81" t="s">
        <v>0</v>
      </c>
      <c r="V81" t="s">
        <v>75</v>
      </c>
      <c r="W81" t="s">
        <v>67</v>
      </c>
      <c r="AB81" t="s">
        <v>85</v>
      </c>
      <c r="AC81">
        <f>SUM(H74:H82)</f>
        <v>6</v>
      </c>
    </row>
    <row r="82" spans="1:29">
      <c r="A82" s="5">
        <v>42055</v>
      </c>
      <c r="B82" s="8" t="s">
        <v>12</v>
      </c>
      <c r="C82" s="3">
        <v>3</v>
      </c>
      <c r="D82" s="8" t="s">
        <v>13</v>
      </c>
      <c r="E82" s="10">
        <v>5</v>
      </c>
      <c r="F82" s="8">
        <f t="shared" si="2"/>
        <v>0</v>
      </c>
      <c r="G82" s="3">
        <v>0</v>
      </c>
      <c r="H82" s="8">
        <v>1</v>
      </c>
      <c r="I82" s="3">
        <f t="shared" si="3"/>
        <v>1</v>
      </c>
      <c r="J82" s="8">
        <v>0</v>
      </c>
      <c r="K82" s="3">
        <v>1</v>
      </c>
      <c r="L82" s="8">
        <v>0</v>
      </c>
      <c r="M82" s="3">
        <v>0</v>
      </c>
      <c r="N82" s="8" t="s">
        <v>29</v>
      </c>
      <c r="U82" t="s">
        <v>12</v>
      </c>
      <c r="V82">
        <f>AVERAGE(E74:E82,E110:E118,E146:E154,E182:E190)</f>
        <v>2.4444444444444446</v>
      </c>
      <c r="W82">
        <v>8</v>
      </c>
      <c r="AA82" s="29">
        <v>42055</v>
      </c>
      <c r="AB82" t="s">
        <v>86</v>
      </c>
      <c r="AC82">
        <f>SUM(G74:G82)</f>
        <v>1</v>
      </c>
    </row>
    <row r="83" spans="1:29">
      <c r="A83" s="5">
        <v>42055</v>
      </c>
      <c r="B83" s="8" t="s">
        <v>14</v>
      </c>
      <c r="C83" s="3">
        <v>1</v>
      </c>
      <c r="D83" s="8" t="s">
        <v>5</v>
      </c>
      <c r="E83" s="10">
        <v>5</v>
      </c>
      <c r="F83" s="8">
        <f t="shared" si="2"/>
        <v>0</v>
      </c>
      <c r="G83" s="3">
        <v>0</v>
      </c>
      <c r="H83" s="8">
        <v>1</v>
      </c>
      <c r="I83" s="3">
        <f t="shared" si="3"/>
        <v>1</v>
      </c>
      <c r="J83" s="8">
        <v>0</v>
      </c>
      <c r="K83" s="3">
        <v>1</v>
      </c>
      <c r="L83" s="8">
        <v>0</v>
      </c>
      <c r="M83" s="3">
        <v>0</v>
      </c>
      <c r="U83" t="s">
        <v>77</v>
      </c>
      <c r="V83">
        <f>AVERAGE(E83:E91,E119:E127,E155:E163,E191:E199)</f>
        <v>9.0833333333333339</v>
      </c>
      <c r="W83">
        <v>38</v>
      </c>
    </row>
    <row r="84" spans="1:29">
      <c r="A84" s="5">
        <v>42055</v>
      </c>
      <c r="B84" s="8" t="s">
        <v>14</v>
      </c>
      <c r="C84" s="3">
        <v>1</v>
      </c>
      <c r="D84" s="8" t="s">
        <v>37</v>
      </c>
      <c r="E84" s="10">
        <v>40</v>
      </c>
      <c r="F84" s="8">
        <f t="shared" si="2"/>
        <v>5</v>
      </c>
      <c r="G84" s="3">
        <v>0</v>
      </c>
      <c r="H84" s="8">
        <v>0</v>
      </c>
      <c r="I84" s="3">
        <f t="shared" si="3"/>
        <v>5</v>
      </c>
      <c r="J84" s="8">
        <v>0</v>
      </c>
      <c r="K84" s="3">
        <v>5</v>
      </c>
      <c r="L84" s="8">
        <v>0</v>
      </c>
      <c r="M84" s="3">
        <v>0</v>
      </c>
      <c r="U84" t="s">
        <v>76</v>
      </c>
      <c r="V84">
        <f>AVERAGE(E92:E100,E128:E136,E164:E172,E200:E208)</f>
        <v>10.916666666666666</v>
      </c>
      <c r="W84">
        <v>53</v>
      </c>
    </row>
    <row r="85" spans="1:29">
      <c r="A85" s="5">
        <v>42055</v>
      </c>
      <c r="B85" s="8" t="s">
        <v>14</v>
      </c>
      <c r="C85" s="3">
        <v>1</v>
      </c>
      <c r="D85" s="8" t="s">
        <v>13</v>
      </c>
      <c r="E85" s="10">
        <v>7</v>
      </c>
      <c r="F85" s="8">
        <f t="shared" si="2"/>
        <v>0</v>
      </c>
      <c r="G85" s="3">
        <v>0</v>
      </c>
      <c r="H85" s="8">
        <v>3</v>
      </c>
      <c r="I85" s="3">
        <f t="shared" si="3"/>
        <v>3</v>
      </c>
      <c r="J85" s="8">
        <v>0</v>
      </c>
      <c r="K85" s="3">
        <v>3</v>
      </c>
      <c r="L85" s="8">
        <v>0</v>
      </c>
      <c r="M85" s="3">
        <v>0</v>
      </c>
      <c r="U85" t="s">
        <v>16</v>
      </c>
      <c r="V85">
        <f>AVERAGE(E101:E109,E138:E140,E137,E141:E145,E173:E179,E180:E181,E209:E907)</f>
        <v>5.416666666666667</v>
      </c>
      <c r="W85">
        <v>15</v>
      </c>
    </row>
    <row r="86" spans="1:29">
      <c r="A86" s="5">
        <v>42055</v>
      </c>
      <c r="B86" s="8" t="s">
        <v>14</v>
      </c>
      <c r="C86" s="3">
        <v>2</v>
      </c>
      <c r="D86" s="8" t="s">
        <v>5</v>
      </c>
      <c r="E86" s="10">
        <v>0</v>
      </c>
      <c r="F86" s="8">
        <f t="shared" si="2"/>
        <v>0</v>
      </c>
      <c r="G86" s="3">
        <v>0</v>
      </c>
      <c r="H86" s="8">
        <v>2</v>
      </c>
      <c r="I86" s="3">
        <f t="shared" si="3"/>
        <v>2</v>
      </c>
      <c r="J86" s="8">
        <v>0</v>
      </c>
      <c r="K86" s="3">
        <v>2</v>
      </c>
      <c r="L86" s="8">
        <v>0</v>
      </c>
      <c r="M86" s="3">
        <v>0</v>
      </c>
    </row>
    <row r="87" spans="1:29">
      <c r="A87" s="5">
        <v>42055</v>
      </c>
      <c r="B87" s="8" t="s">
        <v>14</v>
      </c>
      <c r="C87" s="3">
        <v>2</v>
      </c>
      <c r="D87" s="8" t="s">
        <v>37</v>
      </c>
      <c r="E87" s="10">
        <v>10</v>
      </c>
      <c r="F87" s="8">
        <f t="shared" si="2"/>
        <v>1</v>
      </c>
      <c r="G87" s="3">
        <v>0</v>
      </c>
      <c r="H87" s="8">
        <v>0</v>
      </c>
      <c r="I87" s="3">
        <f t="shared" si="3"/>
        <v>1</v>
      </c>
      <c r="J87" s="8">
        <v>0</v>
      </c>
      <c r="K87" s="3">
        <v>1</v>
      </c>
      <c r="L87" s="8">
        <v>0</v>
      </c>
      <c r="M87" s="3">
        <v>0</v>
      </c>
    </row>
    <row r="88" spans="1:29">
      <c r="A88" s="5">
        <v>42055</v>
      </c>
      <c r="B88" s="8" t="s">
        <v>14</v>
      </c>
      <c r="C88" s="3">
        <v>2</v>
      </c>
      <c r="D88" s="8" t="s">
        <v>13</v>
      </c>
      <c r="E88" s="10">
        <v>2</v>
      </c>
      <c r="F88" s="8">
        <f t="shared" si="2"/>
        <v>3</v>
      </c>
      <c r="G88" s="3">
        <v>0</v>
      </c>
      <c r="H88" s="8">
        <v>2</v>
      </c>
      <c r="I88" s="3">
        <f t="shared" si="3"/>
        <v>5</v>
      </c>
      <c r="J88" s="8">
        <v>1</v>
      </c>
      <c r="K88" s="3">
        <v>4</v>
      </c>
      <c r="L88" s="8">
        <v>0</v>
      </c>
      <c r="M88" s="3">
        <v>0</v>
      </c>
      <c r="N88" s="8" t="s">
        <v>30</v>
      </c>
      <c r="U88" s="30" t="s">
        <v>13</v>
      </c>
      <c r="V88">
        <f>AVERAGE(E76,E79,E82,E85,E88,E91,E94,E97,E103,E100,E106,E109,E112,E115,E118,E121,E124,E127,E130,E133,E136,E139,E142,E145,E148,E151,E154,E157,E160,E163,E166,E169,E172,E175,E178,E181,E184,E187,E193,E190,E196,E199,E202,E205,E208,E211,E214,E217)</f>
        <v>5.729166666666667</v>
      </c>
      <c r="W88">
        <v>49</v>
      </c>
    </row>
    <row r="89" spans="1:29">
      <c r="A89" s="5">
        <v>42055</v>
      </c>
      <c r="B89" s="8" t="s">
        <v>14</v>
      </c>
      <c r="C89" s="3">
        <v>3</v>
      </c>
      <c r="D89" s="8" t="s">
        <v>5</v>
      </c>
      <c r="E89" s="10">
        <v>2</v>
      </c>
      <c r="F89" s="8">
        <f t="shared" si="2"/>
        <v>1</v>
      </c>
      <c r="G89" s="3">
        <v>0</v>
      </c>
      <c r="H89" s="8">
        <v>0</v>
      </c>
      <c r="I89" s="3">
        <f t="shared" si="3"/>
        <v>1</v>
      </c>
      <c r="J89" s="8">
        <v>1</v>
      </c>
      <c r="K89" s="3">
        <v>0</v>
      </c>
      <c r="L89" s="8">
        <v>0</v>
      </c>
      <c r="M89" s="3">
        <v>0</v>
      </c>
      <c r="U89" t="s">
        <v>5</v>
      </c>
      <c r="V89">
        <f>AVERAGE(E77,E80,E83,E86,E89,E92,E95,E98,E104,E101,E107,E110,E113,E116,E119,E122,E125,E128,E131,E134,E137,E140,E143,E146,E149,E152,E155,E158,E161,E164,E167,E170,E173,E176,E179,E182,E185,E188,E194,E191,E197,E200,E203,E206,E209,E212,E215,E218)</f>
        <v>5.583333333333333</v>
      </c>
      <c r="W89">
        <v>30</v>
      </c>
      <c r="AB89" t="s">
        <v>14</v>
      </c>
    </row>
    <row r="90" spans="1:29">
      <c r="A90" s="5">
        <v>42055</v>
      </c>
      <c r="B90" s="8" t="s">
        <v>14</v>
      </c>
      <c r="C90" s="3">
        <v>3</v>
      </c>
      <c r="D90" s="8" t="s">
        <v>37</v>
      </c>
      <c r="E90" s="10">
        <v>15</v>
      </c>
      <c r="F90" s="8">
        <f t="shared" si="2"/>
        <v>1</v>
      </c>
      <c r="G90" s="3">
        <v>0</v>
      </c>
      <c r="H90" s="8">
        <v>8</v>
      </c>
      <c r="I90" s="3">
        <f t="shared" si="3"/>
        <v>9</v>
      </c>
      <c r="J90" s="8">
        <v>3</v>
      </c>
      <c r="K90" s="3">
        <v>6</v>
      </c>
      <c r="L90" s="8">
        <v>0</v>
      </c>
      <c r="M90" s="3">
        <v>0</v>
      </c>
      <c r="U90" t="s">
        <v>79</v>
      </c>
      <c r="V90">
        <f>AVERAGE(E78,E81,E84,E87,E90,E93,E96,E99,E105,E102,E108,E111,E114,E117,E120,E123,E126,E129,E132,E135,E138,E141,E144,E147,E150,E153,E156,E159,E162,E165,E168,E171,E174,E177,E180,E183,E186,E189,E195,E192,E198,E201,E204,E207,E210,E213,E216,E219)</f>
        <v>8.0833333333333339</v>
      </c>
      <c r="W90">
        <v>35</v>
      </c>
      <c r="AB90" t="s">
        <v>85</v>
      </c>
      <c r="AC90">
        <f>SUM(H83:H91)</f>
        <v>17</v>
      </c>
    </row>
    <row r="91" spans="1:29">
      <c r="A91" s="5">
        <v>42055</v>
      </c>
      <c r="B91" s="8" t="s">
        <v>14</v>
      </c>
      <c r="C91" s="3">
        <v>3</v>
      </c>
      <c r="D91" s="8" t="s">
        <v>13</v>
      </c>
      <c r="E91" s="10">
        <v>10</v>
      </c>
      <c r="F91" s="8">
        <f t="shared" si="2"/>
        <v>1</v>
      </c>
      <c r="G91" s="3">
        <v>1</v>
      </c>
      <c r="H91" s="8">
        <v>1</v>
      </c>
      <c r="I91" s="3">
        <f t="shared" si="3"/>
        <v>1</v>
      </c>
      <c r="J91" s="8">
        <v>0</v>
      </c>
      <c r="K91" s="3">
        <v>1</v>
      </c>
      <c r="L91" s="8">
        <v>0</v>
      </c>
      <c r="M91" s="3">
        <v>0</v>
      </c>
      <c r="AA91" s="29">
        <v>42055</v>
      </c>
      <c r="AB91" t="s">
        <v>86</v>
      </c>
      <c r="AC91">
        <f>SUM(G83:G91)</f>
        <v>1</v>
      </c>
    </row>
    <row r="92" spans="1:29">
      <c r="A92" s="5">
        <v>42055</v>
      </c>
      <c r="B92" s="8" t="s">
        <v>15</v>
      </c>
      <c r="C92" s="3">
        <v>1</v>
      </c>
      <c r="D92" s="8" t="s">
        <v>5</v>
      </c>
      <c r="E92" s="10">
        <v>15</v>
      </c>
      <c r="F92" s="8">
        <f t="shared" si="2"/>
        <v>1</v>
      </c>
      <c r="G92" s="3">
        <v>0</v>
      </c>
      <c r="H92" s="8">
        <v>1</v>
      </c>
      <c r="I92" s="3">
        <f t="shared" si="3"/>
        <v>2</v>
      </c>
      <c r="J92" s="8">
        <v>0</v>
      </c>
      <c r="K92" s="3">
        <v>2</v>
      </c>
      <c r="L92" s="8">
        <v>0</v>
      </c>
      <c r="M92" s="3">
        <v>0</v>
      </c>
    </row>
    <row r="93" spans="1:29">
      <c r="A93" s="5">
        <v>42055</v>
      </c>
      <c r="B93" s="8" t="s">
        <v>15</v>
      </c>
      <c r="C93" s="3">
        <v>1</v>
      </c>
      <c r="D93" s="8" t="s">
        <v>37</v>
      </c>
      <c r="E93" s="10">
        <v>15</v>
      </c>
      <c r="F93" s="8">
        <f t="shared" si="2"/>
        <v>2</v>
      </c>
      <c r="G93" s="3">
        <v>0</v>
      </c>
      <c r="H93" s="8">
        <v>5</v>
      </c>
      <c r="I93" s="3">
        <f>F93-G93+H93</f>
        <v>7</v>
      </c>
      <c r="J93" s="8">
        <v>1</v>
      </c>
      <c r="K93" s="3">
        <v>6</v>
      </c>
      <c r="L93" s="8">
        <v>0</v>
      </c>
      <c r="M93" s="3">
        <v>0</v>
      </c>
    </row>
    <row r="94" spans="1:29">
      <c r="A94" s="5">
        <v>42055</v>
      </c>
      <c r="B94" s="8" t="s">
        <v>15</v>
      </c>
      <c r="C94" s="3">
        <v>1</v>
      </c>
      <c r="D94" s="8" t="s">
        <v>13</v>
      </c>
      <c r="E94" s="10">
        <v>5</v>
      </c>
      <c r="F94" s="8">
        <f t="shared" si="2"/>
        <v>4</v>
      </c>
      <c r="G94" s="3">
        <v>0</v>
      </c>
      <c r="H94" s="8">
        <v>5</v>
      </c>
      <c r="I94" s="3">
        <f t="shared" si="3"/>
        <v>9</v>
      </c>
      <c r="J94" s="8">
        <v>1</v>
      </c>
      <c r="K94" s="3">
        <v>8</v>
      </c>
      <c r="L94" s="8">
        <v>0</v>
      </c>
      <c r="M94" s="3">
        <v>0</v>
      </c>
    </row>
    <row r="95" spans="1:29">
      <c r="A95" s="5">
        <v>42055</v>
      </c>
      <c r="B95" s="8" t="s">
        <v>15</v>
      </c>
      <c r="C95" s="3">
        <v>2</v>
      </c>
      <c r="D95" s="8" t="s">
        <v>5</v>
      </c>
      <c r="E95" s="10">
        <v>7</v>
      </c>
      <c r="F95" s="8">
        <f t="shared" ref="F95:F126" si="4">I59</f>
        <v>2</v>
      </c>
      <c r="G95" s="3">
        <v>0</v>
      </c>
      <c r="H95" s="8">
        <v>8</v>
      </c>
      <c r="I95" s="3">
        <f t="shared" si="3"/>
        <v>10</v>
      </c>
      <c r="J95" s="8">
        <v>2</v>
      </c>
      <c r="K95" s="3">
        <v>8</v>
      </c>
      <c r="L95" s="8">
        <v>0</v>
      </c>
      <c r="M95" s="3">
        <v>0</v>
      </c>
      <c r="N95" s="8" t="s">
        <v>31</v>
      </c>
    </row>
    <row r="96" spans="1:29">
      <c r="A96" s="5">
        <v>42055</v>
      </c>
      <c r="B96" s="8" t="s">
        <v>15</v>
      </c>
      <c r="C96" s="3">
        <v>2</v>
      </c>
      <c r="D96" s="8" t="s">
        <v>37</v>
      </c>
      <c r="E96" s="10">
        <v>20</v>
      </c>
      <c r="F96" s="8">
        <f t="shared" si="4"/>
        <v>1</v>
      </c>
      <c r="G96" s="3">
        <v>0</v>
      </c>
      <c r="H96" s="8">
        <v>1</v>
      </c>
      <c r="I96" s="3">
        <f t="shared" si="3"/>
        <v>2</v>
      </c>
      <c r="J96" s="8">
        <v>1</v>
      </c>
      <c r="K96" s="3">
        <v>1</v>
      </c>
      <c r="L96" s="8">
        <v>0</v>
      </c>
      <c r="M96" s="3">
        <v>0</v>
      </c>
    </row>
    <row r="97" spans="1:29">
      <c r="A97" s="5">
        <v>42055</v>
      </c>
      <c r="B97" s="8" t="s">
        <v>15</v>
      </c>
      <c r="C97" s="3">
        <v>2</v>
      </c>
      <c r="D97" s="8" t="s">
        <v>13</v>
      </c>
      <c r="E97" s="10">
        <v>15</v>
      </c>
      <c r="F97" s="8">
        <f t="shared" si="4"/>
        <v>1</v>
      </c>
      <c r="G97" s="3">
        <v>1</v>
      </c>
      <c r="H97" s="8">
        <v>1</v>
      </c>
      <c r="I97" s="3">
        <f t="shared" si="3"/>
        <v>1</v>
      </c>
      <c r="J97" s="8">
        <v>1</v>
      </c>
      <c r="K97" s="3">
        <v>0</v>
      </c>
      <c r="L97" s="8">
        <v>0</v>
      </c>
      <c r="M97" s="3">
        <v>0</v>
      </c>
      <c r="N97" s="8" t="s">
        <v>32</v>
      </c>
    </row>
    <row r="98" spans="1:29">
      <c r="A98" s="5">
        <v>42055</v>
      </c>
      <c r="B98" s="8" t="s">
        <v>15</v>
      </c>
      <c r="C98" s="3">
        <v>3</v>
      </c>
      <c r="D98" s="8" t="s">
        <v>5</v>
      </c>
      <c r="E98" s="10">
        <v>3</v>
      </c>
      <c r="F98" s="8">
        <f t="shared" si="4"/>
        <v>1</v>
      </c>
      <c r="G98" s="3">
        <v>1</v>
      </c>
      <c r="H98" s="8">
        <v>5</v>
      </c>
      <c r="I98" s="3">
        <f t="shared" si="3"/>
        <v>5</v>
      </c>
      <c r="J98" s="8">
        <v>3</v>
      </c>
      <c r="K98" s="3">
        <v>2</v>
      </c>
      <c r="L98" s="8">
        <v>0</v>
      </c>
      <c r="M98" s="3">
        <v>0</v>
      </c>
      <c r="AB98" t="s">
        <v>15</v>
      </c>
    </row>
    <row r="99" spans="1:29">
      <c r="A99" s="5">
        <v>42055</v>
      </c>
      <c r="B99" s="8" t="s">
        <v>15</v>
      </c>
      <c r="C99" s="3">
        <v>3</v>
      </c>
      <c r="D99" s="8" t="s">
        <v>37</v>
      </c>
      <c r="E99" s="10">
        <v>10</v>
      </c>
      <c r="F99" s="8">
        <f t="shared" si="4"/>
        <v>1</v>
      </c>
      <c r="G99" s="3">
        <v>0</v>
      </c>
      <c r="H99" s="8">
        <v>0</v>
      </c>
      <c r="I99" s="3">
        <f t="shared" si="3"/>
        <v>1</v>
      </c>
      <c r="J99" s="8">
        <v>1</v>
      </c>
      <c r="K99" s="3">
        <v>0</v>
      </c>
      <c r="L99" s="8">
        <v>0</v>
      </c>
      <c r="M99" s="3">
        <v>0</v>
      </c>
      <c r="AB99" t="s">
        <v>85</v>
      </c>
      <c r="AC99">
        <f>SUM(H92:H100)</f>
        <v>28</v>
      </c>
    </row>
    <row r="100" spans="1:29">
      <c r="A100" s="5">
        <v>42055</v>
      </c>
      <c r="B100" s="8" t="s">
        <v>15</v>
      </c>
      <c r="C100" s="3">
        <v>3</v>
      </c>
      <c r="D100" s="8" t="s">
        <v>13</v>
      </c>
      <c r="E100" s="10">
        <v>8</v>
      </c>
      <c r="F100" s="8">
        <f t="shared" si="4"/>
        <v>3</v>
      </c>
      <c r="G100" s="3">
        <v>2</v>
      </c>
      <c r="H100" s="8">
        <v>2</v>
      </c>
      <c r="I100" s="3">
        <f t="shared" si="3"/>
        <v>3</v>
      </c>
      <c r="J100" s="8">
        <v>2</v>
      </c>
      <c r="K100" s="3">
        <v>1</v>
      </c>
      <c r="L100" s="8">
        <v>0</v>
      </c>
      <c r="M100" s="3">
        <v>0</v>
      </c>
      <c r="AA100" s="29">
        <v>42055</v>
      </c>
      <c r="AB100" t="s">
        <v>86</v>
      </c>
      <c r="AC100">
        <f>SUM(G92:G100)</f>
        <v>4</v>
      </c>
    </row>
    <row r="101" spans="1:29">
      <c r="A101" s="5">
        <v>42055</v>
      </c>
      <c r="B101" s="8" t="s">
        <v>16</v>
      </c>
      <c r="C101" s="3">
        <v>1</v>
      </c>
      <c r="D101" s="8" t="s">
        <v>5</v>
      </c>
      <c r="E101" s="10">
        <v>3</v>
      </c>
      <c r="F101" s="8">
        <f t="shared" si="4"/>
        <v>0</v>
      </c>
      <c r="G101" s="3">
        <v>0</v>
      </c>
      <c r="H101" s="8">
        <v>0</v>
      </c>
      <c r="I101" s="3">
        <f t="shared" si="3"/>
        <v>0</v>
      </c>
      <c r="J101" s="8">
        <v>0</v>
      </c>
      <c r="K101" s="3">
        <v>0</v>
      </c>
      <c r="L101" s="8">
        <v>0</v>
      </c>
      <c r="M101" s="3">
        <v>0</v>
      </c>
    </row>
    <row r="102" spans="1:29">
      <c r="A102" s="5">
        <v>42055</v>
      </c>
      <c r="B102" s="8" t="s">
        <v>16</v>
      </c>
      <c r="C102" s="3">
        <v>1</v>
      </c>
      <c r="D102" s="8" t="s">
        <v>37</v>
      </c>
      <c r="E102" s="10">
        <v>0</v>
      </c>
      <c r="F102" s="8">
        <f t="shared" si="4"/>
        <v>0</v>
      </c>
      <c r="G102" s="3">
        <v>0</v>
      </c>
      <c r="H102" s="8">
        <v>0</v>
      </c>
      <c r="I102" s="3">
        <f t="shared" si="3"/>
        <v>0</v>
      </c>
      <c r="J102" s="8">
        <v>0</v>
      </c>
      <c r="K102" s="3">
        <v>0</v>
      </c>
      <c r="L102" s="8">
        <v>0</v>
      </c>
      <c r="M102" s="3">
        <v>0</v>
      </c>
    </row>
    <row r="103" spans="1:29">
      <c r="A103" s="5">
        <v>42055</v>
      </c>
      <c r="B103" s="8" t="s">
        <v>16</v>
      </c>
      <c r="C103" s="3">
        <v>1</v>
      </c>
      <c r="D103" s="8" t="s">
        <v>13</v>
      </c>
      <c r="E103" s="10">
        <v>3</v>
      </c>
      <c r="F103" s="8">
        <f t="shared" si="4"/>
        <v>0</v>
      </c>
      <c r="G103" s="3">
        <v>0</v>
      </c>
      <c r="H103" s="8">
        <v>0</v>
      </c>
      <c r="I103" s="3">
        <f t="shared" si="3"/>
        <v>0</v>
      </c>
      <c r="J103" s="8">
        <v>0</v>
      </c>
      <c r="K103" s="3">
        <v>0</v>
      </c>
      <c r="L103" s="8">
        <v>0</v>
      </c>
      <c r="M103" s="3">
        <v>0</v>
      </c>
    </row>
    <row r="104" spans="1:29">
      <c r="A104" s="5">
        <v>42055</v>
      </c>
      <c r="B104" s="8" t="s">
        <v>16</v>
      </c>
      <c r="C104" s="3">
        <v>2</v>
      </c>
      <c r="D104" s="8" t="s">
        <v>5</v>
      </c>
      <c r="E104" s="10">
        <v>7</v>
      </c>
      <c r="F104" s="8">
        <f t="shared" si="4"/>
        <v>0</v>
      </c>
      <c r="G104" s="3">
        <v>0</v>
      </c>
      <c r="H104" s="8">
        <v>1</v>
      </c>
      <c r="I104" s="3">
        <f t="shared" si="3"/>
        <v>1</v>
      </c>
      <c r="J104" s="8">
        <v>0</v>
      </c>
      <c r="K104" s="3">
        <v>1</v>
      </c>
      <c r="L104" s="8">
        <v>0</v>
      </c>
      <c r="M104" s="3">
        <v>0</v>
      </c>
      <c r="N104" s="8" t="s">
        <v>32</v>
      </c>
    </row>
    <row r="105" spans="1:29">
      <c r="A105" s="5">
        <v>42055</v>
      </c>
      <c r="B105" s="8" t="s">
        <v>16</v>
      </c>
      <c r="C105" s="3">
        <v>2</v>
      </c>
      <c r="D105" s="8" t="s">
        <v>37</v>
      </c>
      <c r="E105" s="10">
        <v>2</v>
      </c>
      <c r="F105" s="8">
        <f t="shared" si="4"/>
        <v>0</v>
      </c>
      <c r="G105" s="3">
        <v>0</v>
      </c>
      <c r="H105" s="8">
        <v>0</v>
      </c>
      <c r="I105" s="3">
        <f t="shared" si="3"/>
        <v>0</v>
      </c>
      <c r="J105" s="8">
        <v>0</v>
      </c>
      <c r="K105" s="3">
        <v>0</v>
      </c>
      <c r="L105" s="8">
        <v>0</v>
      </c>
      <c r="M105" s="3">
        <v>0</v>
      </c>
      <c r="N105" s="8" t="s">
        <v>33</v>
      </c>
    </row>
    <row r="106" spans="1:29">
      <c r="A106" s="5">
        <v>42055</v>
      </c>
      <c r="B106" s="8" t="s">
        <v>16</v>
      </c>
      <c r="C106" s="3">
        <v>2</v>
      </c>
      <c r="D106" s="8" t="s">
        <v>13</v>
      </c>
      <c r="E106" s="10">
        <v>5</v>
      </c>
      <c r="F106" s="8">
        <f t="shared" si="4"/>
        <v>3</v>
      </c>
      <c r="G106" s="3">
        <v>1</v>
      </c>
      <c r="H106" s="8">
        <v>3</v>
      </c>
      <c r="I106" s="3">
        <f t="shared" si="3"/>
        <v>5</v>
      </c>
      <c r="J106" s="8">
        <v>4</v>
      </c>
      <c r="K106" s="3">
        <v>1</v>
      </c>
      <c r="L106" s="8">
        <v>0</v>
      </c>
      <c r="M106" s="3">
        <v>0</v>
      </c>
      <c r="N106" s="8" t="s">
        <v>34</v>
      </c>
    </row>
    <row r="107" spans="1:29">
      <c r="A107" s="5">
        <v>42055</v>
      </c>
      <c r="B107" s="8" t="s">
        <v>16</v>
      </c>
      <c r="C107" s="3">
        <v>3</v>
      </c>
      <c r="D107" s="8" t="s">
        <v>5</v>
      </c>
      <c r="E107" s="10">
        <v>0</v>
      </c>
      <c r="F107" s="8">
        <f t="shared" si="4"/>
        <v>0</v>
      </c>
      <c r="G107" s="3">
        <v>0</v>
      </c>
      <c r="H107" s="8">
        <v>0</v>
      </c>
      <c r="I107" s="3">
        <f t="shared" si="3"/>
        <v>0</v>
      </c>
      <c r="J107" s="8">
        <v>0</v>
      </c>
      <c r="K107" s="3">
        <v>0</v>
      </c>
      <c r="L107" s="8">
        <v>0</v>
      </c>
      <c r="M107" s="3">
        <v>0</v>
      </c>
      <c r="N107" s="8" t="s">
        <v>32</v>
      </c>
      <c r="AB107" t="s">
        <v>16</v>
      </c>
    </row>
    <row r="108" spans="1:29">
      <c r="A108" s="5">
        <v>42055</v>
      </c>
      <c r="B108" s="8" t="s">
        <v>16</v>
      </c>
      <c r="C108" s="3">
        <v>3</v>
      </c>
      <c r="D108" s="8" t="s">
        <v>37</v>
      </c>
      <c r="E108" s="10">
        <v>0</v>
      </c>
      <c r="F108" s="8">
        <f t="shared" si="4"/>
        <v>0</v>
      </c>
      <c r="G108" s="3">
        <v>0</v>
      </c>
      <c r="H108" s="8">
        <v>0</v>
      </c>
      <c r="I108" s="3">
        <f t="shared" si="3"/>
        <v>0</v>
      </c>
      <c r="J108" s="8">
        <v>0</v>
      </c>
      <c r="K108" s="3">
        <v>0</v>
      </c>
      <c r="L108" s="8">
        <v>0</v>
      </c>
      <c r="M108" s="3">
        <v>0</v>
      </c>
      <c r="Q108" t="s">
        <v>73</v>
      </c>
      <c r="R108">
        <f>SUM(H74:H109)</f>
        <v>56</v>
      </c>
      <c r="AB108" t="s">
        <v>85</v>
      </c>
      <c r="AC108">
        <f>SUM(H101:H109)</f>
        <v>5</v>
      </c>
    </row>
    <row r="109" spans="1:29">
      <c r="A109" s="5">
        <v>42055</v>
      </c>
      <c r="B109" s="8" t="s">
        <v>16</v>
      </c>
      <c r="C109" s="3">
        <v>3</v>
      </c>
      <c r="D109" s="8" t="s">
        <v>13</v>
      </c>
      <c r="E109" s="10">
        <v>2</v>
      </c>
      <c r="F109" s="8">
        <f t="shared" si="4"/>
        <v>0</v>
      </c>
      <c r="G109" s="3">
        <v>0</v>
      </c>
      <c r="H109" s="8">
        <v>1</v>
      </c>
      <c r="I109" s="3">
        <f t="shared" si="3"/>
        <v>1</v>
      </c>
      <c r="J109" s="8">
        <v>0</v>
      </c>
      <c r="K109" s="3">
        <v>1</v>
      </c>
      <c r="L109" s="8">
        <v>0</v>
      </c>
      <c r="M109" s="3">
        <v>0</v>
      </c>
      <c r="N109" s="8" t="s">
        <v>35</v>
      </c>
      <c r="P109" s="29">
        <v>42055</v>
      </c>
      <c r="Q109" t="s">
        <v>74</v>
      </c>
      <c r="R109">
        <f>SUM(G74:G109)</f>
        <v>7</v>
      </c>
      <c r="AA109" s="29">
        <v>42055</v>
      </c>
      <c r="AB109" t="s">
        <v>86</v>
      </c>
      <c r="AC109">
        <f>SUM(G101:G109)</f>
        <v>1</v>
      </c>
    </row>
    <row r="110" spans="1:29">
      <c r="A110" s="5">
        <v>42069</v>
      </c>
      <c r="B110" s="8" t="s">
        <v>12</v>
      </c>
      <c r="C110" s="3">
        <v>1</v>
      </c>
      <c r="D110" s="8" t="s">
        <v>5</v>
      </c>
      <c r="E110" s="10">
        <v>3</v>
      </c>
      <c r="F110" s="8">
        <f t="shared" si="4"/>
        <v>0</v>
      </c>
      <c r="G110" s="3">
        <v>0</v>
      </c>
      <c r="H110" s="8">
        <v>0</v>
      </c>
      <c r="I110" s="3">
        <f t="shared" si="3"/>
        <v>0</v>
      </c>
      <c r="J110" s="8">
        <v>0</v>
      </c>
      <c r="K110" s="3">
        <v>0</v>
      </c>
      <c r="L110" s="8">
        <v>0</v>
      </c>
      <c r="M110" s="3">
        <v>0</v>
      </c>
    </row>
    <row r="111" spans="1:29">
      <c r="A111" s="5">
        <v>42069</v>
      </c>
      <c r="B111" s="8" t="s">
        <v>12</v>
      </c>
      <c r="C111" s="3">
        <v>1</v>
      </c>
      <c r="D111" s="8" t="s">
        <v>37</v>
      </c>
      <c r="E111" s="10">
        <v>5</v>
      </c>
      <c r="F111" s="8">
        <f t="shared" si="4"/>
        <v>4</v>
      </c>
      <c r="G111" s="3">
        <v>2</v>
      </c>
      <c r="H111" s="8">
        <v>0</v>
      </c>
      <c r="I111" s="3">
        <f t="shared" si="3"/>
        <v>2</v>
      </c>
      <c r="J111" s="8">
        <v>1</v>
      </c>
      <c r="K111" s="3">
        <v>1</v>
      </c>
      <c r="L111" s="8">
        <v>0</v>
      </c>
      <c r="M111" s="3">
        <v>0</v>
      </c>
    </row>
    <row r="112" spans="1:29">
      <c r="A112" s="5">
        <v>42069</v>
      </c>
      <c r="B112" s="8" t="s">
        <v>12</v>
      </c>
      <c r="C112" s="3">
        <v>1</v>
      </c>
      <c r="D112" s="8" t="s">
        <v>13</v>
      </c>
      <c r="E112" s="10">
        <v>2</v>
      </c>
      <c r="F112" s="8">
        <f t="shared" si="4"/>
        <v>0</v>
      </c>
      <c r="G112" s="3">
        <v>0</v>
      </c>
      <c r="H112" s="8">
        <v>0</v>
      </c>
      <c r="I112" s="3">
        <f t="shared" si="3"/>
        <v>0</v>
      </c>
      <c r="J112" s="8">
        <v>0</v>
      </c>
      <c r="K112" s="3">
        <v>0</v>
      </c>
      <c r="L112" s="8">
        <v>0</v>
      </c>
      <c r="M112" s="3">
        <v>0</v>
      </c>
    </row>
    <row r="113" spans="1:29">
      <c r="A113" s="5">
        <v>42069</v>
      </c>
      <c r="B113" s="8" t="s">
        <v>12</v>
      </c>
      <c r="C113" s="3">
        <v>2</v>
      </c>
      <c r="D113" s="8" t="s">
        <v>5</v>
      </c>
      <c r="E113" s="10">
        <v>2</v>
      </c>
      <c r="F113" s="8">
        <f t="shared" si="4"/>
        <v>1</v>
      </c>
      <c r="G113" s="3">
        <v>0</v>
      </c>
      <c r="H113" s="8">
        <v>0</v>
      </c>
      <c r="I113" s="3">
        <f t="shared" si="3"/>
        <v>1</v>
      </c>
      <c r="J113" s="8">
        <v>0</v>
      </c>
      <c r="K113" s="3">
        <v>1</v>
      </c>
      <c r="L113" s="8">
        <v>0</v>
      </c>
      <c r="M113" s="3">
        <v>0</v>
      </c>
    </row>
    <row r="114" spans="1:29">
      <c r="A114" s="5">
        <v>42069</v>
      </c>
      <c r="B114" s="8" t="s">
        <v>12</v>
      </c>
      <c r="C114" s="3">
        <v>2</v>
      </c>
      <c r="D114" s="8" t="s">
        <v>37</v>
      </c>
      <c r="E114" s="10">
        <v>2</v>
      </c>
      <c r="F114" s="8">
        <f t="shared" si="4"/>
        <v>1</v>
      </c>
      <c r="G114" s="3">
        <v>0</v>
      </c>
      <c r="H114" s="8">
        <v>0</v>
      </c>
      <c r="I114" s="3">
        <f t="shared" si="3"/>
        <v>1</v>
      </c>
      <c r="J114" s="8">
        <v>0</v>
      </c>
      <c r="K114" s="3">
        <v>1</v>
      </c>
      <c r="L114" s="8">
        <v>0</v>
      </c>
      <c r="M114" s="3">
        <v>0</v>
      </c>
      <c r="N114" s="8" t="s">
        <v>23</v>
      </c>
    </row>
    <row r="115" spans="1:29">
      <c r="A115" s="5">
        <v>42069</v>
      </c>
      <c r="B115" s="8" t="s">
        <v>12</v>
      </c>
      <c r="C115" s="3">
        <v>2</v>
      </c>
      <c r="D115" s="8" t="s">
        <v>13</v>
      </c>
      <c r="E115" s="10">
        <v>2</v>
      </c>
      <c r="F115" s="8">
        <f t="shared" si="4"/>
        <v>0</v>
      </c>
      <c r="G115" s="3">
        <v>0</v>
      </c>
      <c r="H115" s="8">
        <v>0</v>
      </c>
      <c r="I115" s="3">
        <f t="shared" si="3"/>
        <v>0</v>
      </c>
      <c r="J115" s="8">
        <v>0</v>
      </c>
      <c r="K115" s="3">
        <v>0</v>
      </c>
      <c r="L115" s="8">
        <v>0</v>
      </c>
      <c r="M115" s="3">
        <v>0</v>
      </c>
    </row>
    <row r="116" spans="1:29">
      <c r="A116" s="5">
        <v>42069</v>
      </c>
      <c r="B116" s="8" t="s">
        <v>12</v>
      </c>
      <c r="C116" s="3">
        <v>3</v>
      </c>
      <c r="D116" s="8" t="s">
        <v>5</v>
      </c>
      <c r="E116" s="10">
        <v>1</v>
      </c>
      <c r="F116" s="8">
        <f t="shared" si="4"/>
        <v>0</v>
      </c>
      <c r="G116" s="3">
        <v>0</v>
      </c>
      <c r="H116" s="8">
        <v>0</v>
      </c>
      <c r="I116" s="3">
        <f t="shared" si="3"/>
        <v>0</v>
      </c>
      <c r="J116" s="8">
        <v>0</v>
      </c>
      <c r="K116" s="3">
        <v>0</v>
      </c>
      <c r="L116" s="8">
        <v>0</v>
      </c>
      <c r="M116" s="3">
        <v>0</v>
      </c>
      <c r="AB116" t="s">
        <v>12</v>
      </c>
    </row>
    <row r="117" spans="1:29">
      <c r="A117" s="5">
        <v>42069</v>
      </c>
      <c r="B117" s="8" t="s">
        <v>12</v>
      </c>
      <c r="C117" s="3">
        <v>3</v>
      </c>
      <c r="D117" s="8" t="s">
        <v>37</v>
      </c>
      <c r="E117" s="10">
        <v>1</v>
      </c>
      <c r="F117" s="8">
        <f t="shared" si="4"/>
        <v>0</v>
      </c>
      <c r="G117" s="3">
        <v>0</v>
      </c>
      <c r="H117" s="8">
        <v>0</v>
      </c>
      <c r="I117" s="3">
        <f t="shared" si="3"/>
        <v>0</v>
      </c>
      <c r="J117" s="8">
        <v>0</v>
      </c>
      <c r="K117" s="3">
        <v>0</v>
      </c>
      <c r="L117" s="8">
        <v>0</v>
      </c>
      <c r="M117" s="3">
        <v>0</v>
      </c>
      <c r="AB117" t="s">
        <v>85</v>
      </c>
      <c r="AC117">
        <f>SUM(H110:H118)</f>
        <v>0</v>
      </c>
    </row>
    <row r="118" spans="1:29">
      <c r="A118" s="5">
        <v>42069</v>
      </c>
      <c r="B118" s="8" t="s">
        <v>12</v>
      </c>
      <c r="C118" s="3">
        <v>3</v>
      </c>
      <c r="D118" s="8" t="s">
        <v>13</v>
      </c>
      <c r="E118" s="10">
        <v>3</v>
      </c>
      <c r="F118" s="8">
        <f t="shared" si="4"/>
        <v>1</v>
      </c>
      <c r="G118" s="3">
        <v>0</v>
      </c>
      <c r="H118" s="8">
        <v>0</v>
      </c>
      <c r="I118" s="3">
        <f t="shared" si="3"/>
        <v>1</v>
      </c>
      <c r="J118" s="8">
        <v>0</v>
      </c>
      <c r="K118" s="3">
        <v>1</v>
      </c>
      <c r="L118" s="8">
        <v>0</v>
      </c>
      <c r="M118" s="3">
        <v>0</v>
      </c>
      <c r="AA118" s="29">
        <v>42069</v>
      </c>
      <c r="AB118" t="s">
        <v>86</v>
      </c>
      <c r="AC118">
        <f>SUM(G110:G118)</f>
        <v>2</v>
      </c>
    </row>
    <row r="119" spans="1:29">
      <c r="A119" s="5">
        <v>42069</v>
      </c>
      <c r="B119" s="8" t="s">
        <v>14</v>
      </c>
      <c r="C119" s="3">
        <v>1</v>
      </c>
      <c r="D119" s="8" t="s">
        <v>5</v>
      </c>
      <c r="E119" s="10">
        <v>5</v>
      </c>
      <c r="F119" s="8">
        <f t="shared" si="4"/>
        <v>1</v>
      </c>
      <c r="G119" s="3">
        <v>0</v>
      </c>
      <c r="H119" s="8">
        <v>0</v>
      </c>
      <c r="I119" s="3">
        <f t="shared" si="3"/>
        <v>1</v>
      </c>
      <c r="J119" s="8">
        <v>0</v>
      </c>
      <c r="K119" s="3">
        <v>1</v>
      </c>
      <c r="L119" s="8">
        <v>0</v>
      </c>
      <c r="M119" s="3">
        <v>0</v>
      </c>
      <c r="N119" s="8" t="s">
        <v>30</v>
      </c>
    </row>
    <row r="120" spans="1:29">
      <c r="A120" s="5">
        <v>42069</v>
      </c>
      <c r="B120" s="8" t="s">
        <v>14</v>
      </c>
      <c r="C120" s="3">
        <v>1</v>
      </c>
      <c r="D120" s="8" t="s">
        <v>37</v>
      </c>
      <c r="E120" s="10">
        <v>7</v>
      </c>
      <c r="F120" s="8">
        <f t="shared" si="4"/>
        <v>5</v>
      </c>
      <c r="G120" s="3">
        <v>0</v>
      </c>
      <c r="H120" s="8">
        <v>2</v>
      </c>
      <c r="I120" s="3">
        <f t="shared" si="3"/>
        <v>7</v>
      </c>
      <c r="J120" s="8">
        <v>0</v>
      </c>
      <c r="K120" s="3">
        <v>7</v>
      </c>
      <c r="L120" s="8">
        <v>0</v>
      </c>
      <c r="M120" s="3">
        <v>0</v>
      </c>
    </row>
    <row r="121" spans="1:29">
      <c r="A121" s="5">
        <v>42069</v>
      </c>
      <c r="B121" s="8" t="s">
        <v>14</v>
      </c>
      <c r="C121" s="3">
        <v>1</v>
      </c>
      <c r="D121" s="8" t="s">
        <v>13</v>
      </c>
      <c r="E121" s="10">
        <v>5</v>
      </c>
      <c r="F121" s="8">
        <f t="shared" si="4"/>
        <v>3</v>
      </c>
      <c r="G121" s="3">
        <v>0</v>
      </c>
      <c r="H121" s="8">
        <v>0</v>
      </c>
      <c r="I121" s="3">
        <f t="shared" si="3"/>
        <v>3</v>
      </c>
      <c r="J121" s="8">
        <v>0</v>
      </c>
      <c r="K121" s="3">
        <v>3</v>
      </c>
      <c r="L121" s="8">
        <v>0</v>
      </c>
      <c r="M121" s="3">
        <v>0</v>
      </c>
      <c r="N121" s="8" t="s">
        <v>47</v>
      </c>
    </row>
    <row r="122" spans="1:29">
      <c r="A122" s="5">
        <v>42069</v>
      </c>
      <c r="B122" s="8" t="s">
        <v>14</v>
      </c>
      <c r="C122" s="3">
        <v>2</v>
      </c>
      <c r="D122" s="8" t="s">
        <v>5</v>
      </c>
      <c r="E122" s="10">
        <v>1</v>
      </c>
      <c r="F122" s="8">
        <f t="shared" si="4"/>
        <v>2</v>
      </c>
      <c r="G122" s="3">
        <v>0</v>
      </c>
      <c r="H122" s="8">
        <v>1</v>
      </c>
      <c r="I122" s="3">
        <f t="shared" si="3"/>
        <v>3</v>
      </c>
      <c r="J122" s="8">
        <v>0</v>
      </c>
      <c r="K122" s="3">
        <v>3</v>
      </c>
      <c r="L122" s="8">
        <v>0</v>
      </c>
      <c r="M122" s="3">
        <v>0</v>
      </c>
      <c r="N122" s="8" t="s">
        <v>30</v>
      </c>
    </row>
    <row r="123" spans="1:29">
      <c r="A123" s="5">
        <v>42069</v>
      </c>
      <c r="B123" s="8" t="s">
        <v>14</v>
      </c>
      <c r="C123" s="3">
        <v>2</v>
      </c>
      <c r="D123" s="8" t="s">
        <v>37</v>
      </c>
      <c r="E123" s="10">
        <v>4</v>
      </c>
      <c r="F123" s="8">
        <f t="shared" si="4"/>
        <v>1</v>
      </c>
      <c r="G123" s="3">
        <v>0</v>
      </c>
      <c r="H123" s="8">
        <v>0</v>
      </c>
      <c r="I123" s="3">
        <f t="shared" si="3"/>
        <v>1</v>
      </c>
      <c r="J123" s="8">
        <v>0</v>
      </c>
      <c r="K123" s="3">
        <v>1</v>
      </c>
      <c r="L123" s="8">
        <v>0</v>
      </c>
      <c r="M123" s="3">
        <v>0</v>
      </c>
      <c r="N123" s="8" t="s">
        <v>46</v>
      </c>
    </row>
    <row r="124" spans="1:29">
      <c r="A124" s="5">
        <v>42069</v>
      </c>
      <c r="B124" s="8" t="s">
        <v>14</v>
      </c>
      <c r="C124" s="3">
        <v>2</v>
      </c>
      <c r="D124" s="8" t="s">
        <v>13</v>
      </c>
      <c r="E124" s="10">
        <v>6</v>
      </c>
      <c r="F124" s="8">
        <f t="shared" si="4"/>
        <v>5</v>
      </c>
      <c r="G124" s="3">
        <v>0</v>
      </c>
      <c r="H124" s="8">
        <v>1</v>
      </c>
      <c r="I124" s="3">
        <f t="shared" si="3"/>
        <v>6</v>
      </c>
      <c r="J124" s="8">
        <v>1</v>
      </c>
      <c r="K124" s="3">
        <v>5</v>
      </c>
      <c r="L124" s="8">
        <v>0</v>
      </c>
      <c r="M124" s="3">
        <v>0</v>
      </c>
    </row>
    <row r="125" spans="1:29">
      <c r="A125" s="5">
        <v>42069</v>
      </c>
      <c r="B125" s="8" t="s">
        <v>14</v>
      </c>
      <c r="C125" s="3">
        <v>3</v>
      </c>
      <c r="D125" s="8" t="s">
        <v>5</v>
      </c>
      <c r="E125" s="10">
        <v>2</v>
      </c>
      <c r="F125" s="8">
        <f t="shared" si="4"/>
        <v>1</v>
      </c>
      <c r="G125" s="3">
        <v>1</v>
      </c>
      <c r="H125" s="8">
        <v>1</v>
      </c>
      <c r="I125" s="3">
        <f t="shared" si="3"/>
        <v>1</v>
      </c>
      <c r="J125" s="8">
        <v>0</v>
      </c>
      <c r="K125" s="3">
        <v>1</v>
      </c>
      <c r="L125" s="8">
        <v>0</v>
      </c>
      <c r="M125" s="3">
        <v>0</v>
      </c>
      <c r="N125" s="8" t="s">
        <v>45</v>
      </c>
      <c r="AB125" t="s">
        <v>14</v>
      </c>
    </row>
    <row r="126" spans="1:29">
      <c r="A126" s="5">
        <v>42069</v>
      </c>
      <c r="B126" s="8" t="s">
        <v>14</v>
      </c>
      <c r="C126" s="3">
        <v>3</v>
      </c>
      <c r="D126" s="8" t="s">
        <v>37</v>
      </c>
      <c r="E126" s="10">
        <v>15</v>
      </c>
      <c r="F126" s="8">
        <f t="shared" si="4"/>
        <v>9</v>
      </c>
      <c r="G126" s="3">
        <v>4</v>
      </c>
      <c r="H126" s="8">
        <v>1</v>
      </c>
      <c r="I126" s="3">
        <f t="shared" si="3"/>
        <v>6</v>
      </c>
      <c r="J126" s="8">
        <v>0</v>
      </c>
      <c r="K126" s="3">
        <v>6</v>
      </c>
      <c r="L126" s="8">
        <v>0</v>
      </c>
      <c r="M126" s="3">
        <v>0</v>
      </c>
      <c r="N126" s="8" t="s">
        <v>44</v>
      </c>
      <c r="AB126" t="s">
        <v>85</v>
      </c>
      <c r="AC126">
        <f>SUM(H119:H127)</f>
        <v>9</v>
      </c>
    </row>
    <row r="127" spans="1:29">
      <c r="A127" s="5">
        <v>42069</v>
      </c>
      <c r="B127" s="8" t="s">
        <v>14</v>
      </c>
      <c r="C127" s="3">
        <v>3</v>
      </c>
      <c r="D127" s="8" t="s">
        <v>13</v>
      </c>
      <c r="E127" s="10">
        <v>6</v>
      </c>
      <c r="F127" s="8">
        <f t="shared" ref="F127:F158" si="5">I91</f>
        <v>1</v>
      </c>
      <c r="G127" s="3">
        <v>0</v>
      </c>
      <c r="H127" s="8">
        <v>3</v>
      </c>
      <c r="I127" s="3">
        <f t="shared" si="3"/>
        <v>4</v>
      </c>
      <c r="J127" s="8">
        <v>0</v>
      </c>
      <c r="K127" s="3">
        <v>4</v>
      </c>
      <c r="L127" s="8">
        <v>0</v>
      </c>
      <c r="M127" s="3">
        <v>0</v>
      </c>
      <c r="AA127" s="29">
        <v>42069</v>
      </c>
      <c r="AB127" t="s">
        <v>86</v>
      </c>
      <c r="AC127">
        <f>SUM(G119:G127)</f>
        <v>5</v>
      </c>
    </row>
    <row r="128" spans="1:29">
      <c r="A128" s="5">
        <v>42069</v>
      </c>
      <c r="B128" s="8" t="s">
        <v>15</v>
      </c>
      <c r="C128" s="3">
        <v>1</v>
      </c>
      <c r="D128" s="8" t="s">
        <v>5</v>
      </c>
      <c r="E128" s="10">
        <v>15</v>
      </c>
      <c r="F128" s="8">
        <f t="shared" si="5"/>
        <v>2</v>
      </c>
      <c r="G128" s="3">
        <v>0</v>
      </c>
      <c r="H128" s="8">
        <v>2</v>
      </c>
      <c r="I128" s="3">
        <f t="shared" si="3"/>
        <v>4</v>
      </c>
      <c r="J128" s="8">
        <v>0</v>
      </c>
      <c r="K128" s="3">
        <v>4</v>
      </c>
      <c r="L128" s="8">
        <v>0</v>
      </c>
      <c r="M128" s="3">
        <v>0</v>
      </c>
    </row>
    <row r="129" spans="1:29">
      <c r="A129" s="5">
        <v>42069</v>
      </c>
      <c r="B129" s="8" t="s">
        <v>15</v>
      </c>
      <c r="C129" s="3">
        <v>1</v>
      </c>
      <c r="D129" s="8" t="s">
        <v>37</v>
      </c>
      <c r="E129" s="10">
        <v>10</v>
      </c>
      <c r="F129" s="8">
        <f t="shared" si="5"/>
        <v>7</v>
      </c>
      <c r="G129" s="3">
        <v>1</v>
      </c>
      <c r="H129" s="8">
        <v>0</v>
      </c>
      <c r="I129" s="3">
        <f t="shared" si="3"/>
        <v>6</v>
      </c>
      <c r="J129" s="8">
        <v>1</v>
      </c>
      <c r="K129" s="3">
        <v>5</v>
      </c>
      <c r="L129" s="8">
        <v>0</v>
      </c>
      <c r="M129" s="3">
        <v>0</v>
      </c>
      <c r="N129" s="8" t="s">
        <v>43</v>
      </c>
    </row>
    <row r="130" spans="1:29">
      <c r="A130" s="5">
        <v>42069</v>
      </c>
      <c r="B130" s="8" t="s">
        <v>15</v>
      </c>
      <c r="C130" s="3">
        <v>1</v>
      </c>
      <c r="D130" s="8" t="s">
        <v>13</v>
      </c>
      <c r="E130" s="10">
        <v>5</v>
      </c>
      <c r="F130" s="8">
        <f t="shared" si="5"/>
        <v>9</v>
      </c>
      <c r="G130" s="3">
        <v>0</v>
      </c>
      <c r="H130" s="8">
        <v>0</v>
      </c>
      <c r="I130" s="3">
        <f t="shared" ref="I130:I193" si="6">F130-G130+H130</f>
        <v>9</v>
      </c>
      <c r="J130" s="8">
        <v>1</v>
      </c>
      <c r="K130" s="3">
        <v>8</v>
      </c>
      <c r="L130" s="8">
        <v>0</v>
      </c>
      <c r="M130" s="3">
        <v>0</v>
      </c>
    </row>
    <row r="131" spans="1:29">
      <c r="A131" s="5">
        <v>42069</v>
      </c>
      <c r="B131" s="8" t="s">
        <v>15</v>
      </c>
      <c r="C131" s="3">
        <v>2</v>
      </c>
      <c r="D131" s="8" t="s">
        <v>5</v>
      </c>
      <c r="E131" s="10">
        <v>10</v>
      </c>
      <c r="F131" s="8">
        <f t="shared" si="5"/>
        <v>10</v>
      </c>
      <c r="G131" s="3">
        <v>3</v>
      </c>
      <c r="H131" s="8">
        <v>2</v>
      </c>
      <c r="I131" s="3">
        <f t="shared" si="6"/>
        <v>9</v>
      </c>
      <c r="J131" s="8">
        <v>2</v>
      </c>
      <c r="K131" s="3">
        <v>7</v>
      </c>
      <c r="L131" s="8">
        <v>0</v>
      </c>
      <c r="M131" s="3">
        <v>0</v>
      </c>
      <c r="N131" s="8" t="s">
        <v>42</v>
      </c>
    </row>
    <row r="132" spans="1:29">
      <c r="A132" s="5">
        <v>42069</v>
      </c>
      <c r="B132" s="8" t="s">
        <v>15</v>
      </c>
      <c r="C132" s="3">
        <v>2</v>
      </c>
      <c r="D132" s="8" t="s">
        <v>37</v>
      </c>
      <c r="E132" s="10">
        <v>10</v>
      </c>
      <c r="F132" s="8">
        <f t="shared" si="5"/>
        <v>2</v>
      </c>
      <c r="G132" s="3">
        <v>0</v>
      </c>
      <c r="H132" s="8">
        <v>0</v>
      </c>
      <c r="I132" s="3">
        <f t="shared" si="6"/>
        <v>2</v>
      </c>
      <c r="J132" s="8">
        <v>1</v>
      </c>
      <c r="K132" s="3">
        <v>1</v>
      </c>
      <c r="L132" s="8">
        <v>0</v>
      </c>
      <c r="M132" s="3">
        <v>0</v>
      </c>
      <c r="N132" s="8" t="s">
        <v>41</v>
      </c>
    </row>
    <row r="133" spans="1:29">
      <c r="A133" s="5">
        <v>42069</v>
      </c>
      <c r="B133" s="8" t="s">
        <v>15</v>
      </c>
      <c r="C133" s="3">
        <v>2</v>
      </c>
      <c r="D133" s="8" t="s">
        <v>13</v>
      </c>
      <c r="E133" s="10">
        <v>12</v>
      </c>
      <c r="F133" s="8">
        <f t="shared" si="5"/>
        <v>1</v>
      </c>
      <c r="G133" s="3">
        <v>0</v>
      </c>
      <c r="H133" s="8">
        <v>2</v>
      </c>
      <c r="I133" s="3">
        <f t="shared" si="6"/>
        <v>3</v>
      </c>
      <c r="J133" s="8">
        <v>1</v>
      </c>
      <c r="K133" s="3">
        <v>2</v>
      </c>
      <c r="L133" s="8">
        <v>0</v>
      </c>
      <c r="M133" s="3">
        <v>0</v>
      </c>
      <c r="N133" s="8" t="s">
        <v>40</v>
      </c>
    </row>
    <row r="134" spans="1:29">
      <c r="A134" s="5">
        <v>42069</v>
      </c>
      <c r="B134" s="8" t="s">
        <v>15</v>
      </c>
      <c r="C134" s="3">
        <v>3</v>
      </c>
      <c r="D134" s="8" t="s">
        <v>5</v>
      </c>
      <c r="E134" s="10">
        <v>3</v>
      </c>
      <c r="F134" s="8">
        <f t="shared" si="5"/>
        <v>5</v>
      </c>
      <c r="G134" s="3">
        <v>3</v>
      </c>
      <c r="H134" s="8">
        <v>1</v>
      </c>
      <c r="I134" s="3">
        <f t="shared" si="6"/>
        <v>3</v>
      </c>
      <c r="J134" s="8">
        <v>1</v>
      </c>
      <c r="K134" s="3">
        <v>2</v>
      </c>
      <c r="L134" s="8">
        <v>0</v>
      </c>
      <c r="M134" s="3">
        <v>0</v>
      </c>
      <c r="N134" s="8" t="s">
        <v>39</v>
      </c>
      <c r="AB134" t="s">
        <v>15</v>
      </c>
    </row>
    <row r="135" spans="1:29">
      <c r="A135" s="5">
        <v>42069</v>
      </c>
      <c r="B135" s="8" t="s">
        <v>15</v>
      </c>
      <c r="C135" s="3">
        <v>3</v>
      </c>
      <c r="D135" s="8" t="s">
        <v>37</v>
      </c>
      <c r="E135" s="10">
        <v>10</v>
      </c>
      <c r="F135" s="8">
        <f t="shared" si="5"/>
        <v>1</v>
      </c>
      <c r="G135" s="3">
        <v>0</v>
      </c>
      <c r="H135" s="8">
        <v>1</v>
      </c>
      <c r="I135" s="3">
        <f t="shared" si="6"/>
        <v>2</v>
      </c>
      <c r="J135" s="8">
        <v>1</v>
      </c>
      <c r="K135" s="3">
        <v>1</v>
      </c>
      <c r="L135" s="8">
        <v>0</v>
      </c>
      <c r="M135" s="3">
        <v>0</v>
      </c>
      <c r="AB135" t="s">
        <v>85</v>
      </c>
      <c r="AC135">
        <f>SUM(H128:H136)</f>
        <v>8</v>
      </c>
    </row>
    <row r="136" spans="1:29">
      <c r="A136" s="5">
        <v>42069</v>
      </c>
      <c r="B136" s="8" t="s">
        <v>15</v>
      </c>
      <c r="C136" s="3">
        <v>3</v>
      </c>
      <c r="D136" s="8" t="s">
        <v>13</v>
      </c>
      <c r="E136" s="10">
        <v>5</v>
      </c>
      <c r="F136" s="8">
        <f t="shared" si="5"/>
        <v>3</v>
      </c>
      <c r="G136" s="3">
        <v>1</v>
      </c>
      <c r="H136" s="8">
        <v>0</v>
      </c>
      <c r="I136" s="3">
        <f t="shared" si="6"/>
        <v>2</v>
      </c>
      <c r="J136" s="8">
        <v>0</v>
      </c>
      <c r="K136" s="3">
        <v>2</v>
      </c>
      <c r="L136" s="8">
        <v>0</v>
      </c>
      <c r="M136" s="3">
        <v>0</v>
      </c>
      <c r="N136" s="8" t="s">
        <v>38</v>
      </c>
      <c r="AA136" s="29">
        <v>42069</v>
      </c>
      <c r="AB136" t="s">
        <v>86</v>
      </c>
      <c r="AC136">
        <f>SUM(G128:G136)</f>
        <v>8</v>
      </c>
    </row>
    <row r="137" spans="1:29">
      <c r="A137" s="5">
        <v>42069</v>
      </c>
      <c r="B137" s="8" t="s">
        <v>16</v>
      </c>
      <c r="C137" s="3">
        <v>1</v>
      </c>
      <c r="D137" s="8" t="s">
        <v>5</v>
      </c>
      <c r="E137" s="10">
        <v>4</v>
      </c>
      <c r="F137" s="8">
        <f t="shared" si="5"/>
        <v>0</v>
      </c>
      <c r="G137" s="3">
        <v>0</v>
      </c>
      <c r="H137" s="8">
        <v>0</v>
      </c>
      <c r="I137" s="3">
        <f t="shared" si="6"/>
        <v>0</v>
      </c>
      <c r="J137" s="8">
        <v>0</v>
      </c>
      <c r="K137" s="3">
        <v>0</v>
      </c>
      <c r="L137" s="8">
        <v>0</v>
      </c>
      <c r="M137" s="3">
        <v>0</v>
      </c>
    </row>
    <row r="138" spans="1:29">
      <c r="A138" s="5">
        <v>42069</v>
      </c>
      <c r="B138" s="8" t="s">
        <v>16</v>
      </c>
      <c r="C138" s="3">
        <v>1</v>
      </c>
      <c r="D138" s="8" t="s">
        <v>37</v>
      </c>
      <c r="E138" s="10">
        <v>0</v>
      </c>
      <c r="F138" s="8">
        <f t="shared" si="5"/>
        <v>0</v>
      </c>
      <c r="G138" s="3">
        <v>0</v>
      </c>
      <c r="H138" s="8">
        <v>0</v>
      </c>
      <c r="I138" s="3">
        <f t="shared" si="6"/>
        <v>0</v>
      </c>
      <c r="J138" s="8">
        <v>0</v>
      </c>
      <c r="K138" s="3">
        <v>0</v>
      </c>
      <c r="L138" s="8">
        <v>0</v>
      </c>
      <c r="M138" s="3">
        <v>0</v>
      </c>
    </row>
    <row r="139" spans="1:29">
      <c r="A139" s="5">
        <v>42069</v>
      </c>
      <c r="B139" s="8" t="s">
        <v>16</v>
      </c>
      <c r="C139" s="3">
        <v>1</v>
      </c>
      <c r="D139" s="8" t="s">
        <v>13</v>
      </c>
      <c r="E139" s="10">
        <v>2</v>
      </c>
      <c r="F139" s="8">
        <f t="shared" si="5"/>
        <v>0</v>
      </c>
      <c r="G139" s="3">
        <v>0</v>
      </c>
      <c r="H139" s="8">
        <v>0</v>
      </c>
      <c r="I139" s="3">
        <f t="shared" si="6"/>
        <v>0</v>
      </c>
      <c r="J139" s="8">
        <v>0</v>
      </c>
      <c r="K139" s="3">
        <v>0</v>
      </c>
      <c r="L139" s="8">
        <v>0</v>
      </c>
      <c r="M139" s="3">
        <v>0</v>
      </c>
    </row>
    <row r="140" spans="1:29">
      <c r="A140" s="5">
        <v>42069</v>
      </c>
      <c r="B140" s="8" t="s">
        <v>16</v>
      </c>
      <c r="C140" s="3">
        <v>2</v>
      </c>
      <c r="D140" s="8" t="s">
        <v>5</v>
      </c>
      <c r="E140" s="10">
        <v>3</v>
      </c>
      <c r="F140" s="8">
        <f t="shared" si="5"/>
        <v>1</v>
      </c>
      <c r="G140" s="3">
        <v>1</v>
      </c>
      <c r="H140" s="8">
        <v>0</v>
      </c>
      <c r="I140" s="3">
        <f t="shared" si="6"/>
        <v>0</v>
      </c>
      <c r="J140" s="8">
        <v>0</v>
      </c>
      <c r="K140" s="3">
        <v>0</v>
      </c>
      <c r="L140" s="8">
        <v>0</v>
      </c>
      <c r="M140" s="3">
        <v>0</v>
      </c>
    </row>
    <row r="141" spans="1:29">
      <c r="A141" s="5">
        <v>42069</v>
      </c>
      <c r="B141" s="8" t="s">
        <v>16</v>
      </c>
      <c r="C141" s="3">
        <v>2</v>
      </c>
      <c r="D141" s="8" t="s">
        <v>37</v>
      </c>
      <c r="E141" s="10">
        <v>1</v>
      </c>
      <c r="F141" s="8">
        <f t="shared" si="5"/>
        <v>0</v>
      </c>
      <c r="G141" s="3">
        <v>0</v>
      </c>
      <c r="H141" s="8">
        <v>0</v>
      </c>
      <c r="I141" s="3">
        <f t="shared" si="6"/>
        <v>0</v>
      </c>
      <c r="J141" s="8">
        <v>0</v>
      </c>
      <c r="K141" s="3">
        <v>0</v>
      </c>
      <c r="L141" s="8">
        <v>0</v>
      </c>
      <c r="M141" s="3">
        <v>0</v>
      </c>
    </row>
    <row r="142" spans="1:29">
      <c r="A142" s="5">
        <v>42069</v>
      </c>
      <c r="B142" s="8" t="s">
        <v>16</v>
      </c>
      <c r="C142" s="3">
        <v>2</v>
      </c>
      <c r="D142" s="8" t="s">
        <v>13</v>
      </c>
      <c r="E142" s="10">
        <v>3</v>
      </c>
      <c r="F142" s="8">
        <f t="shared" si="5"/>
        <v>5</v>
      </c>
      <c r="G142" s="3">
        <v>0</v>
      </c>
      <c r="H142" s="8">
        <v>5</v>
      </c>
      <c r="I142" s="3">
        <f t="shared" si="6"/>
        <v>10</v>
      </c>
      <c r="J142" s="8">
        <v>6</v>
      </c>
      <c r="K142" s="3">
        <v>4</v>
      </c>
      <c r="L142" s="8">
        <v>0</v>
      </c>
      <c r="M142" s="3">
        <v>0</v>
      </c>
      <c r="N142" s="8" t="s">
        <v>34</v>
      </c>
    </row>
    <row r="143" spans="1:29">
      <c r="A143" s="5">
        <v>42069</v>
      </c>
      <c r="B143" s="8" t="s">
        <v>16</v>
      </c>
      <c r="C143" s="3">
        <v>3</v>
      </c>
      <c r="D143" s="8" t="s">
        <v>5</v>
      </c>
      <c r="E143" s="10">
        <v>1</v>
      </c>
      <c r="F143" s="8">
        <f t="shared" si="5"/>
        <v>0</v>
      </c>
      <c r="G143" s="3">
        <v>0</v>
      </c>
      <c r="H143" s="8">
        <v>0</v>
      </c>
      <c r="I143" s="3">
        <f t="shared" si="6"/>
        <v>0</v>
      </c>
      <c r="J143" s="8">
        <v>0</v>
      </c>
      <c r="K143" s="3">
        <v>0</v>
      </c>
      <c r="L143" s="8">
        <v>0</v>
      </c>
      <c r="M143" s="3">
        <v>0</v>
      </c>
      <c r="AB143" t="s">
        <v>16</v>
      </c>
    </row>
    <row r="144" spans="1:29">
      <c r="A144" s="5">
        <v>42069</v>
      </c>
      <c r="B144" s="8" t="s">
        <v>16</v>
      </c>
      <c r="C144" s="3">
        <v>3</v>
      </c>
      <c r="D144" s="8" t="s">
        <v>37</v>
      </c>
      <c r="E144" s="10">
        <v>1</v>
      </c>
      <c r="F144" s="8">
        <f t="shared" si="5"/>
        <v>0</v>
      </c>
      <c r="G144" s="3">
        <v>0</v>
      </c>
      <c r="H144" s="8">
        <v>0</v>
      </c>
      <c r="I144" s="3">
        <f t="shared" si="6"/>
        <v>0</v>
      </c>
      <c r="J144" s="8">
        <v>0</v>
      </c>
      <c r="K144" s="3">
        <v>0</v>
      </c>
      <c r="L144" s="8">
        <v>0</v>
      </c>
      <c r="M144" s="3">
        <v>0</v>
      </c>
      <c r="Q144" t="s">
        <v>73</v>
      </c>
      <c r="R144">
        <f>SUM(H110:H145)</f>
        <v>22</v>
      </c>
      <c r="AB144" t="s">
        <v>85</v>
      </c>
      <c r="AC144">
        <f>SUM(H137:H145)</f>
        <v>5</v>
      </c>
    </row>
    <row r="145" spans="1:29">
      <c r="A145" s="5">
        <v>42069</v>
      </c>
      <c r="B145" s="8" t="s">
        <v>16</v>
      </c>
      <c r="C145" s="3">
        <v>3</v>
      </c>
      <c r="D145" s="8" t="s">
        <v>13</v>
      </c>
      <c r="E145" s="10">
        <v>3</v>
      </c>
      <c r="F145" s="8">
        <f t="shared" si="5"/>
        <v>1</v>
      </c>
      <c r="G145" s="3">
        <v>1</v>
      </c>
      <c r="H145" s="8">
        <v>0</v>
      </c>
      <c r="I145" s="3">
        <f t="shared" si="6"/>
        <v>0</v>
      </c>
      <c r="J145" s="8">
        <v>0</v>
      </c>
      <c r="K145" s="3">
        <v>0</v>
      </c>
      <c r="L145" s="8">
        <v>0</v>
      </c>
      <c r="M145" s="3">
        <v>0</v>
      </c>
      <c r="N145" s="8" t="s">
        <v>32</v>
      </c>
      <c r="P145" s="29">
        <v>42069</v>
      </c>
      <c r="Q145" t="s">
        <v>74</v>
      </c>
      <c r="R145">
        <f>SUM(G110:G145)</f>
        <v>17</v>
      </c>
      <c r="AA145" s="29">
        <v>42069</v>
      </c>
      <c r="AB145" t="s">
        <v>86</v>
      </c>
      <c r="AC145">
        <f>SUM(G137:G145)</f>
        <v>2</v>
      </c>
    </row>
    <row r="146" spans="1:29">
      <c r="A146" s="5">
        <v>42083</v>
      </c>
      <c r="B146" s="8" t="s">
        <v>12</v>
      </c>
      <c r="C146" s="3">
        <v>1</v>
      </c>
      <c r="D146" s="8" t="s">
        <v>5</v>
      </c>
      <c r="E146" s="10">
        <v>7</v>
      </c>
      <c r="F146" s="8">
        <f t="shared" si="5"/>
        <v>0</v>
      </c>
      <c r="G146" s="3">
        <v>0</v>
      </c>
      <c r="H146" s="8">
        <v>0</v>
      </c>
      <c r="I146" s="3">
        <f t="shared" si="6"/>
        <v>0</v>
      </c>
      <c r="J146" s="8">
        <v>0</v>
      </c>
      <c r="K146" s="3">
        <v>0</v>
      </c>
      <c r="L146" s="8">
        <v>0</v>
      </c>
      <c r="M146" s="3">
        <v>0</v>
      </c>
      <c r="N146" s="8" t="s">
        <v>48</v>
      </c>
    </row>
    <row r="147" spans="1:29">
      <c r="A147" s="5">
        <v>42083</v>
      </c>
      <c r="B147" s="8" t="s">
        <v>12</v>
      </c>
      <c r="C147" s="3">
        <v>1</v>
      </c>
      <c r="D147" s="8" t="s">
        <v>37</v>
      </c>
      <c r="E147" s="10">
        <v>4</v>
      </c>
      <c r="F147" s="8">
        <f t="shared" si="5"/>
        <v>2</v>
      </c>
      <c r="G147" s="3">
        <v>1</v>
      </c>
      <c r="H147" s="8">
        <v>0</v>
      </c>
      <c r="I147" s="3">
        <f t="shared" si="6"/>
        <v>1</v>
      </c>
      <c r="J147" s="8">
        <v>0</v>
      </c>
      <c r="K147" s="3">
        <v>0</v>
      </c>
      <c r="L147" s="8">
        <v>0</v>
      </c>
      <c r="M147" s="3">
        <v>0</v>
      </c>
    </row>
    <row r="148" spans="1:29">
      <c r="A148" s="5">
        <v>42083</v>
      </c>
      <c r="B148" s="8" t="s">
        <v>12</v>
      </c>
      <c r="C148" s="3">
        <v>1</v>
      </c>
      <c r="D148" s="8" t="s">
        <v>13</v>
      </c>
      <c r="E148" s="10">
        <v>2</v>
      </c>
      <c r="F148" s="8">
        <f t="shared" si="5"/>
        <v>0</v>
      </c>
      <c r="G148" s="3">
        <v>0</v>
      </c>
      <c r="H148" s="8">
        <v>0</v>
      </c>
      <c r="I148" s="3">
        <f t="shared" si="6"/>
        <v>0</v>
      </c>
      <c r="J148" s="8">
        <v>0</v>
      </c>
      <c r="K148" s="3">
        <v>0</v>
      </c>
      <c r="L148" s="8">
        <v>0</v>
      </c>
      <c r="M148" s="3">
        <v>0</v>
      </c>
    </row>
    <row r="149" spans="1:29">
      <c r="A149" s="5">
        <v>42083</v>
      </c>
      <c r="B149" s="8" t="s">
        <v>12</v>
      </c>
      <c r="C149" s="3">
        <v>2</v>
      </c>
      <c r="D149" s="8" t="s">
        <v>5</v>
      </c>
      <c r="E149" s="10">
        <v>3</v>
      </c>
      <c r="F149" s="8">
        <f t="shared" si="5"/>
        <v>1</v>
      </c>
      <c r="G149" s="3">
        <v>1</v>
      </c>
      <c r="H149" s="8">
        <v>0</v>
      </c>
      <c r="I149" s="3">
        <f t="shared" si="6"/>
        <v>0</v>
      </c>
      <c r="J149" s="8">
        <v>0</v>
      </c>
      <c r="K149" s="3">
        <v>0</v>
      </c>
      <c r="L149" s="8">
        <v>0</v>
      </c>
      <c r="M149" s="3">
        <v>0</v>
      </c>
    </row>
    <row r="150" spans="1:29">
      <c r="A150" s="5">
        <v>42083</v>
      </c>
      <c r="B150" s="8" t="s">
        <v>12</v>
      </c>
      <c r="C150" s="3">
        <v>2</v>
      </c>
      <c r="D150" s="8" t="s">
        <v>37</v>
      </c>
      <c r="E150" s="10">
        <v>2</v>
      </c>
      <c r="F150" s="8">
        <f t="shared" si="5"/>
        <v>1</v>
      </c>
      <c r="G150" s="3">
        <v>1</v>
      </c>
      <c r="H150" s="8">
        <v>0</v>
      </c>
      <c r="I150" s="3">
        <f t="shared" si="6"/>
        <v>0</v>
      </c>
      <c r="J150" s="8">
        <v>0</v>
      </c>
      <c r="K150" s="3">
        <v>0</v>
      </c>
      <c r="L150" s="8">
        <v>0</v>
      </c>
      <c r="M150" s="3">
        <v>0</v>
      </c>
      <c r="N150" s="8" t="s">
        <v>49</v>
      </c>
    </row>
    <row r="151" spans="1:29">
      <c r="A151" s="5">
        <v>42083</v>
      </c>
      <c r="B151" s="8" t="s">
        <v>12</v>
      </c>
      <c r="C151" s="3">
        <v>2</v>
      </c>
      <c r="D151" s="8" t="s">
        <v>13</v>
      </c>
      <c r="E151" s="10">
        <v>2</v>
      </c>
      <c r="F151" s="8">
        <f t="shared" si="5"/>
        <v>0</v>
      </c>
      <c r="G151" s="3">
        <v>0</v>
      </c>
      <c r="H151" s="8">
        <v>0</v>
      </c>
      <c r="I151" s="3">
        <f t="shared" si="6"/>
        <v>0</v>
      </c>
      <c r="J151" s="8">
        <v>0</v>
      </c>
      <c r="K151" s="3">
        <v>0</v>
      </c>
      <c r="L151" s="8">
        <v>0</v>
      </c>
      <c r="M151" s="3">
        <v>0</v>
      </c>
    </row>
    <row r="152" spans="1:29">
      <c r="A152" s="5">
        <v>42083</v>
      </c>
      <c r="B152" s="8" t="s">
        <v>12</v>
      </c>
      <c r="C152" s="3">
        <v>3</v>
      </c>
      <c r="D152" s="8" t="s">
        <v>5</v>
      </c>
      <c r="E152" s="10">
        <v>0</v>
      </c>
      <c r="F152" s="8">
        <f t="shared" si="5"/>
        <v>0</v>
      </c>
      <c r="G152" s="3">
        <v>0</v>
      </c>
      <c r="H152" s="8">
        <v>0</v>
      </c>
      <c r="I152" s="3">
        <f t="shared" si="6"/>
        <v>0</v>
      </c>
      <c r="J152" s="8">
        <v>0</v>
      </c>
      <c r="K152" s="3">
        <v>0</v>
      </c>
      <c r="L152" s="8">
        <v>0</v>
      </c>
      <c r="M152" s="3">
        <v>0</v>
      </c>
      <c r="AB152" t="s">
        <v>12</v>
      </c>
    </row>
    <row r="153" spans="1:29">
      <c r="A153" s="5">
        <v>42083</v>
      </c>
      <c r="B153" s="8" t="s">
        <v>12</v>
      </c>
      <c r="C153" s="3">
        <v>3</v>
      </c>
      <c r="D153" s="8" t="s">
        <v>37</v>
      </c>
      <c r="E153" s="10">
        <v>0</v>
      </c>
      <c r="F153" s="8">
        <f t="shared" si="5"/>
        <v>0</v>
      </c>
      <c r="G153" s="3">
        <v>0</v>
      </c>
      <c r="H153" s="8">
        <v>0</v>
      </c>
      <c r="I153" s="3">
        <f t="shared" si="6"/>
        <v>0</v>
      </c>
      <c r="J153" s="8">
        <v>0</v>
      </c>
      <c r="K153" s="3">
        <v>0</v>
      </c>
      <c r="L153" s="8">
        <v>0</v>
      </c>
      <c r="M153" s="3">
        <v>0</v>
      </c>
      <c r="AB153" t="s">
        <v>85</v>
      </c>
      <c r="AC153">
        <f>SUM(H146:H154)</f>
        <v>0</v>
      </c>
    </row>
    <row r="154" spans="1:29">
      <c r="A154" s="5">
        <v>42083</v>
      </c>
      <c r="B154" s="8" t="s">
        <v>12</v>
      </c>
      <c r="C154" s="3">
        <v>3</v>
      </c>
      <c r="D154" s="8" t="s">
        <v>13</v>
      </c>
      <c r="E154" s="10">
        <v>0</v>
      </c>
      <c r="F154" s="8">
        <f t="shared" si="5"/>
        <v>1</v>
      </c>
      <c r="G154" s="3">
        <v>1</v>
      </c>
      <c r="H154" s="8">
        <v>0</v>
      </c>
      <c r="I154" s="3">
        <f t="shared" si="6"/>
        <v>0</v>
      </c>
      <c r="J154" s="8">
        <v>0</v>
      </c>
      <c r="K154" s="3">
        <v>0</v>
      </c>
      <c r="L154" s="8">
        <v>0</v>
      </c>
      <c r="M154" s="3">
        <v>0</v>
      </c>
      <c r="AA154" s="29">
        <v>42083</v>
      </c>
      <c r="AB154" t="s">
        <v>86</v>
      </c>
      <c r="AC154">
        <f>SUM(G146:G154)</f>
        <v>4</v>
      </c>
    </row>
    <row r="155" spans="1:29">
      <c r="A155" s="5">
        <v>42083</v>
      </c>
      <c r="B155" s="8" t="s">
        <v>14</v>
      </c>
      <c r="C155" s="3">
        <v>1</v>
      </c>
      <c r="D155" s="8" t="s">
        <v>5</v>
      </c>
      <c r="E155" s="10">
        <v>5</v>
      </c>
      <c r="F155" s="8">
        <f t="shared" si="5"/>
        <v>1</v>
      </c>
      <c r="G155" s="3">
        <v>0</v>
      </c>
      <c r="H155" s="8">
        <v>0</v>
      </c>
      <c r="I155" s="3">
        <f t="shared" si="6"/>
        <v>1</v>
      </c>
      <c r="J155" s="8">
        <v>0</v>
      </c>
      <c r="K155" s="3">
        <v>1</v>
      </c>
      <c r="L155" s="8">
        <v>0</v>
      </c>
      <c r="M155" s="3">
        <v>0</v>
      </c>
      <c r="N155" s="8" t="s">
        <v>30</v>
      </c>
    </row>
    <row r="156" spans="1:29">
      <c r="A156" s="5">
        <v>42083</v>
      </c>
      <c r="B156" s="8" t="s">
        <v>14</v>
      </c>
      <c r="C156" s="3">
        <v>1</v>
      </c>
      <c r="D156" s="8" t="s">
        <v>37</v>
      </c>
      <c r="E156" s="10">
        <v>15</v>
      </c>
      <c r="F156" s="8">
        <f t="shared" si="5"/>
        <v>7</v>
      </c>
      <c r="G156" s="3">
        <v>4</v>
      </c>
      <c r="H156" s="8">
        <v>0</v>
      </c>
      <c r="I156" s="3">
        <f t="shared" si="6"/>
        <v>3</v>
      </c>
      <c r="J156" s="8">
        <v>0</v>
      </c>
      <c r="K156" s="3">
        <v>3</v>
      </c>
      <c r="L156" s="8">
        <v>0</v>
      </c>
      <c r="M156" s="3">
        <v>0</v>
      </c>
    </row>
    <row r="157" spans="1:29">
      <c r="A157" s="5">
        <v>42083</v>
      </c>
      <c r="B157" s="8" t="s">
        <v>14</v>
      </c>
      <c r="C157" s="3">
        <v>1</v>
      </c>
      <c r="D157" s="8" t="s">
        <v>13</v>
      </c>
      <c r="E157" s="10">
        <v>3</v>
      </c>
      <c r="F157" s="8">
        <f t="shared" si="5"/>
        <v>3</v>
      </c>
      <c r="G157" s="3">
        <v>3</v>
      </c>
      <c r="H157" s="8">
        <v>0</v>
      </c>
      <c r="I157" s="3">
        <f t="shared" si="6"/>
        <v>0</v>
      </c>
      <c r="J157" s="8">
        <v>0</v>
      </c>
      <c r="K157" s="3">
        <v>0</v>
      </c>
      <c r="L157" s="8">
        <v>0</v>
      </c>
      <c r="M157" s="3">
        <v>0</v>
      </c>
      <c r="N157" s="8" t="s">
        <v>47</v>
      </c>
    </row>
    <row r="158" spans="1:29">
      <c r="A158" s="5">
        <v>42083</v>
      </c>
      <c r="B158" s="8" t="s">
        <v>14</v>
      </c>
      <c r="C158" s="3">
        <v>2</v>
      </c>
      <c r="D158" s="8" t="s">
        <v>5</v>
      </c>
      <c r="E158" s="10">
        <v>1</v>
      </c>
      <c r="F158" s="8">
        <f t="shared" si="5"/>
        <v>3</v>
      </c>
      <c r="G158" s="3">
        <v>1</v>
      </c>
      <c r="H158" s="8">
        <v>0</v>
      </c>
      <c r="I158" s="3">
        <f t="shared" si="6"/>
        <v>2</v>
      </c>
      <c r="J158" s="8">
        <v>0</v>
      </c>
      <c r="K158" s="3">
        <v>2</v>
      </c>
      <c r="L158" s="8">
        <v>0</v>
      </c>
      <c r="M158" s="3">
        <v>0</v>
      </c>
      <c r="N158" s="8" t="s">
        <v>50</v>
      </c>
    </row>
    <row r="159" spans="1:29">
      <c r="A159" s="5">
        <v>42083</v>
      </c>
      <c r="B159" s="8" t="s">
        <v>14</v>
      </c>
      <c r="C159" s="3">
        <v>2</v>
      </c>
      <c r="D159" s="8" t="s">
        <v>37</v>
      </c>
      <c r="E159" s="10">
        <v>7</v>
      </c>
      <c r="F159" s="8">
        <f t="shared" ref="F159:F190" si="7">I123</f>
        <v>1</v>
      </c>
      <c r="G159" s="3">
        <v>1</v>
      </c>
      <c r="H159" s="8">
        <v>0</v>
      </c>
      <c r="I159" s="3">
        <f t="shared" si="6"/>
        <v>0</v>
      </c>
      <c r="J159" s="8">
        <v>0</v>
      </c>
      <c r="K159" s="3">
        <v>0</v>
      </c>
      <c r="L159" s="8">
        <v>0</v>
      </c>
      <c r="M159" s="3">
        <v>0</v>
      </c>
      <c r="N159" s="8" t="s">
        <v>46</v>
      </c>
    </row>
    <row r="160" spans="1:29">
      <c r="A160" s="5">
        <v>42083</v>
      </c>
      <c r="B160" s="8" t="s">
        <v>14</v>
      </c>
      <c r="C160" s="3">
        <v>2</v>
      </c>
      <c r="D160" s="8" t="s">
        <v>13</v>
      </c>
      <c r="E160" s="10">
        <v>15</v>
      </c>
      <c r="F160" s="8">
        <f t="shared" si="7"/>
        <v>6</v>
      </c>
      <c r="G160" s="3">
        <v>0</v>
      </c>
      <c r="H160" s="8">
        <v>0</v>
      </c>
      <c r="I160" s="3">
        <f t="shared" si="6"/>
        <v>6</v>
      </c>
      <c r="J160" s="8">
        <v>1</v>
      </c>
      <c r="K160" s="3">
        <v>5</v>
      </c>
      <c r="L160" s="8">
        <v>1</v>
      </c>
      <c r="M160" s="3">
        <v>0</v>
      </c>
    </row>
    <row r="161" spans="1:29">
      <c r="A161" s="5">
        <v>42083</v>
      </c>
      <c r="B161" s="8" t="s">
        <v>14</v>
      </c>
      <c r="C161" s="3">
        <v>3</v>
      </c>
      <c r="D161" s="8" t="s">
        <v>5</v>
      </c>
      <c r="E161" s="10">
        <v>1</v>
      </c>
      <c r="F161" s="8">
        <f t="shared" si="7"/>
        <v>1</v>
      </c>
      <c r="G161" s="3">
        <v>1</v>
      </c>
      <c r="H161" s="8">
        <v>0</v>
      </c>
      <c r="I161" s="3">
        <f t="shared" si="6"/>
        <v>0</v>
      </c>
      <c r="J161" s="8">
        <v>0</v>
      </c>
      <c r="K161" s="3">
        <v>0</v>
      </c>
      <c r="L161" s="8">
        <v>0</v>
      </c>
      <c r="M161" s="3">
        <v>0</v>
      </c>
      <c r="N161" s="8" t="s">
        <v>51</v>
      </c>
      <c r="AB161" t="s">
        <v>14</v>
      </c>
    </row>
    <row r="162" spans="1:29">
      <c r="A162" s="5">
        <v>42083</v>
      </c>
      <c r="B162" s="8" t="s">
        <v>14</v>
      </c>
      <c r="C162" s="3">
        <v>3</v>
      </c>
      <c r="D162" s="8" t="s">
        <v>37</v>
      </c>
      <c r="E162" s="10">
        <v>25</v>
      </c>
      <c r="F162" s="8">
        <f t="shared" si="7"/>
        <v>6</v>
      </c>
      <c r="G162" s="3">
        <v>1</v>
      </c>
      <c r="H162" s="8">
        <v>0</v>
      </c>
      <c r="I162" s="3">
        <f t="shared" si="6"/>
        <v>5</v>
      </c>
      <c r="J162" s="8">
        <v>0</v>
      </c>
      <c r="K162" s="3">
        <v>5</v>
      </c>
      <c r="L162" s="8">
        <v>0</v>
      </c>
      <c r="M162" s="3">
        <v>0</v>
      </c>
      <c r="N162" s="8" t="s">
        <v>52</v>
      </c>
      <c r="AB162" t="s">
        <v>85</v>
      </c>
      <c r="AC162">
        <f>SUM(H155:H163)</f>
        <v>0</v>
      </c>
    </row>
    <row r="163" spans="1:29">
      <c r="A163" s="5">
        <v>42083</v>
      </c>
      <c r="B163" s="8" t="s">
        <v>14</v>
      </c>
      <c r="C163" s="3">
        <v>3</v>
      </c>
      <c r="D163" s="8" t="s">
        <v>13</v>
      </c>
      <c r="E163" s="10">
        <v>10</v>
      </c>
      <c r="F163" s="8">
        <f t="shared" si="7"/>
        <v>4</v>
      </c>
      <c r="G163" s="3">
        <v>2</v>
      </c>
      <c r="H163" s="8">
        <v>0</v>
      </c>
      <c r="I163" s="3">
        <f t="shared" si="6"/>
        <v>2</v>
      </c>
      <c r="J163" s="8">
        <v>0</v>
      </c>
      <c r="K163" s="3">
        <v>2</v>
      </c>
      <c r="L163" s="8">
        <v>0</v>
      </c>
      <c r="M163" s="3">
        <v>0</v>
      </c>
      <c r="AA163" s="29">
        <v>42083</v>
      </c>
      <c r="AB163" t="s">
        <v>86</v>
      </c>
      <c r="AC163">
        <f>SUM(G155:G163)</f>
        <v>13</v>
      </c>
    </row>
    <row r="164" spans="1:29">
      <c r="A164" s="5">
        <v>42083</v>
      </c>
      <c r="B164" s="8" t="s">
        <v>15</v>
      </c>
      <c r="C164" s="3">
        <v>1</v>
      </c>
      <c r="D164" s="8" t="s">
        <v>5</v>
      </c>
      <c r="E164" s="10">
        <v>15</v>
      </c>
      <c r="F164" s="8">
        <f t="shared" si="7"/>
        <v>4</v>
      </c>
      <c r="G164" s="3">
        <v>1</v>
      </c>
      <c r="H164" s="8">
        <v>0</v>
      </c>
      <c r="I164" s="3">
        <f t="shared" si="6"/>
        <v>3</v>
      </c>
      <c r="J164" s="8">
        <v>0</v>
      </c>
      <c r="K164" s="3">
        <v>3</v>
      </c>
      <c r="L164" s="8">
        <v>0</v>
      </c>
      <c r="M164" s="3">
        <v>0</v>
      </c>
      <c r="N164" s="8" t="s">
        <v>53</v>
      </c>
    </row>
    <row r="165" spans="1:29">
      <c r="A165" s="5">
        <v>42083</v>
      </c>
      <c r="B165" s="8" t="s">
        <v>15</v>
      </c>
      <c r="C165" s="3">
        <v>1</v>
      </c>
      <c r="D165" s="8" t="s">
        <v>37</v>
      </c>
      <c r="E165" s="10">
        <v>20</v>
      </c>
      <c r="F165" s="8">
        <f t="shared" si="7"/>
        <v>6</v>
      </c>
      <c r="G165" s="3">
        <v>1</v>
      </c>
      <c r="H165" s="8">
        <v>0</v>
      </c>
      <c r="I165" s="3">
        <f t="shared" si="6"/>
        <v>5</v>
      </c>
      <c r="J165" s="8">
        <v>1</v>
      </c>
      <c r="K165" s="3">
        <v>5</v>
      </c>
      <c r="L165" s="8">
        <v>1</v>
      </c>
      <c r="M165" s="3">
        <v>0</v>
      </c>
      <c r="N165" s="8" t="s">
        <v>65</v>
      </c>
    </row>
    <row r="166" spans="1:29">
      <c r="A166" s="5">
        <v>42083</v>
      </c>
      <c r="B166" s="8" t="s">
        <v>15</v>
      </c>
      <c r="C166" s="3">
        <v>1</v>
      </c>
      <c r="D166" s="8" t="s">
        <v>13</v>
      </c>
      <c r="E166" s="10">
        <v>10</v>
      </c>
      <c r="F166" s="8">
        <f t="shared" si="7"/>
        <v>9</v>
      </c>
      <c r="G166" s="3">
        <v>1</v>
      </c>
      <c r="H166" s="8">
        <v>0</v>
      </c>
      <c r="I166" s="3">
        <f t="shared" si="6"/>
        <v>8</v>
      </c>
      <c r="J166" s="8">
        <v>1</v>
      </c>
      <c r="K166" s="3">
        <v>7</v>
      </c>
      <c r="L166" s="8">
        <v>1</v>
      </c>
      <c r="M166" s="3">
        <v>0</v>
      </c>
      <c r="N166" s="8" t="s">
        <v>54</v>
      </c>
    </row>
    <row r="167" spans="1:29">
      <c r="A167" s="5">
        <v>42083</v>
      </c>
      <c r="B167" s="8" t="s">
        <v>15</v>
      </c>
      <c r="C167" s="3">
        <v>2</v>
      </c>
      <c r="D167" s="8" t="s">
        <v>5</v>
      </c>
      <c r="E167" s="10">
        <v>25</v>
      </c>
      <c r="F167" s="8">
        <f t="shared" si="7"/>
        <v>9</v>
      </c>
      <c r="G167" s="3">
        <v>7</v>
      </c>
      <c r="H167" s="8">
        <v>0</v>
      </c>
      <c r="I167" s="3">
        <f t="shared" si="6"/>
        <v>2</v>
      </c>
      <c r="J167" s="8">
        <v>1</v>
      </c>
      <c r="K167" s="3">
        <v>1</v>
      </c>
      <c r="L167" s="8">
        <v>0</v>
      </c>
      <c r="M167" s="3">
        <v>0</v>
      </c>
      <c r="N167" s="8" t="s">
        <v>55</v>
      </c>
    </row>
    <row r="168" spans="1:29">
      <c r="A168" s="5">
        <v>42083</v>
      </c>
      <c r="B168" s="8" t="s">
        <v>15</v>
      </c>
      <c r="C168" s="3">
        <v>2</v>
      </c>
      <c r="D168" s="8" t="s">
        <v>37</v>
      </c>
      <c r="E168" s="10">
        <v>20</v>
      </c>
      <c r="F168" s="8">
        <f t="shared" si="7"/>
        <v>2</v>
      </c>
      <c r="G168" s="3">
        <v>2</v>
      </c>
      <c r="H168" s="8">
        <v>0</v>
      </c>
      <c r="I168" s="3">
        <f t="shared" si="6"/>
        <v>0</v>
      </c>
      <c r="J168" s="8">
        <v>0</v>
      </c>
      <c r="K168" s="3">
        <v>0</v>
      </c>
      <c r="L168" s="8">
        <v>0</v>
      </c>
      <c r="M168" s="3">
        <v>0</v>
      </c>
    </row>
    <row r="169" spans="1:29">
      <c r="A169" s="5">
        <v>42083</v>
      </c>
      <c r="B169" s="8" t="s">
        <v>15</v>
      </c>
      <c r="C169" s="3">
        <v>2</v>
      </c>
      <c r="D169" s="8" t="s">
        <v>13</v>
      </c>
      <c r="E169" s="10">
        <v>7</v>
      </c>
      <c r="F169" s="8">
        <f t="shared" si="7"/>
        <v>3</v>
      </c>
      <c r="G169" s="3">
        <v>3</v>
      </c>
      <c r="H169" s="8">
        <v>0</v>
      </c>
      <c r="I169" s="3">
        <f t="shared" si="6"/>
        <v>0</v>
      </c>
      <c r="J169" s="8">
        <v>0</v>
      </c>
      <c r="K169" s="3">
        <v>0</v>
      </c>
      <c r="L169" s="8">
        <v>0</v>
      </c>
      <c r="M169" s="3">
        <v>0</v>
      </c>
      <c r="N169" s="8" t="s">
        <v>56</v>
      </c>
    </row>
    <row r="170" spans="1:29">
      <c r="A170" s="5">
        <v>42083</v>
      </c>
      <c r="B170" s="8" t="s">
        <v>15</v>
      </c>
      <c r="C170" s="3">
        <v>3</v>
      </c>
      <c r="D170" s="8" t="s">
        <v>5</v>
      </c>
      <c r="E170" s="10">
        <v>5</v>
      </c>
      <c r="F170" s="8">
        <f t="shared" si="7"/>
        <v>3</v>
      </c>
      <c r="G170" s="3">
        <v>2</v>
      </c>
      <c r="H170" s="8">
        <v>0</v>
      </c>
      <c r="I170" s="3">
        <f t="shared" si="6"/>
        <v>1</v>
      </c>
      <c r="J170" s="8">
        <v>0</v>
      </c>
      <c r="K170" s="3">
        <v>1</v>
      </c>
      <c r="L170" s="8">
        <v>0</v>
      </c>
      <c r="M170" s="3">
        <v>0</v>
      </c>
      <c r="AB170" t="s">
        <v>15</v>
      </c>
    </row>
    <row r="171" spans="1:29">
      <c r="A171" s="5">
        <v>42083</v>
      </c>
      <c r="B171" s="8" t="s">
        <v>15</v>
      </c>
      <c r="C171" s="3">
        <v>3</v>
      </c>
      <c r="D171" s="8" t="s">
        <v>37</v>
      </c>
      <c r="E171" s="10">
        <v>20</v>
      </c>
      <c r="F171" s="8">
        <f t="shared" si="7"/>
        <v>2</v>
      </c>
      <c r="G171" s="3">
        <v>2</v>
      </c>
      <c r="H171" s="8">
        <v>0</v>
      </c>
      <c r="I171" s="3">
        <f t="shared" si="6"/>
        <v>0</v>
      </c>
      <c r="J171" s="8">
        <v>0</v>
      </c>
      <c r="K171" s="3">
        <v>0</v>
      </c>
      <c r="L171" s="8">
        <v>0</v>
      </c>
      <c r="M171" s="3">
        <v>0</v>
      </c>
      <c r="AB171" t="s">
        <v>85</v>
      </c>
      <c r="AC171">
        <f>SUM(H164:H172)</f>
        <v>0</v>
      </c>
    </row>
    <row r="172" spans="1:29">
      <c r="A172" s="5">
        <v>42083</v>
      </c>
      <c r="B172" s="8" t="s">
        <v>15</v>
      </c>
      <c r="C172" s="3">
        <v>3</v>
      </c>
      <c r="D172" s="8" t="s">
        <v>13</v>
      </c>
      <c r="E172" s="10">
        <v>5</v>
      </c>
      <c r="F172" s="8">
        <f t="shared" si="7"/>
        <v>2</v>
      </c>
      <c r="G172" s="3">
        <v>2</v>
      </c>
      <c r="H172" s="8">
        <v>0</v>
      </c>
      <c r="I172" s="3">
        <f t="shared" si="6"/>
        <v>0</v>
      </c>
      <c r="J172" s="8">
        <v>0</v>
      </c>
      <c r="K172" s="3">
        <v>0</v>
      </c>
      <c r="L172" s="8">
        <v>0</v>
      </c>
      <c r="M172" s="3">
        <v>0</v>
      </c>
      <c r="N172" s="8" t="s">
        <v>57</v>
      </c>
      <c r="AA172" s="29">
        <v>42083</v>
      </c>
      <c r="AB172" t="s">
        <v>86</v>
      </c>
      <c r="AC172">
        <f>SUM(G164:G172)</f>
        <v>21</v>
      </c>
    </row>
    <row r="173" spans="1:29">
      <c r="A173" s="5">
        <v>42083</v>
      </c>
      <c r="B173" s="8" t="s">
        <v>16</v>
      </c>
      <c r="C173" s="3">
        <v>1</v>
      </c>
      <c r="D173" s="8" t="s">
        <v>5</v>
      </c>
      <c r="E173" s="10">
        <v>3</v>
      </c>
      <c r="F173" s="8">
        <f t="shared" si="7"/>
        <v>0</v>
      </c>
      <c r="G173" s="3">
        <v>0</v>
      </c>
      <c r="H173" s="8">
        <v>0</v>
      </c>
      <c r="I173" s="3">
        <f t="shared" si="6"/>
        <v>0</v>
      </c>
      <c r="J173" s="8">
        <v>0</v>
      </c>
      <c r="K173" s="3">
        <v>0</v>
      </c>
      <c r="L173" s="8">
        <v>0</v>
      </c>
      <c r="M173" s="3">
        <v>0</v>
      </c>
    </row>
    <row r="174" spans="1:29">
      <c r="A174" s="5">
        <v>42083</v>
      </c>
      <c r="B174" s="8" t="s">
        <v>16</v>
      </c>
      <c r="C174" s="3">
        <v>1</v>
      </c>
      <c r="D174" s="8" t="s">
        <v>37</v>
      </c>
      <c r="E174" s="10">
        <v>0</v>
      </c>
      <c r="F174" s="8">
        <f t="shared" si="7"/>
        <v>0</v>
      </c>
      <c r="G174" s="3">
        <v>0</v>
      </c>
      <c r="H174" s="8">
        <v>0</v>
      </c>
      <c r="I174" s="3">
        <f t="shared" si="6"/>
        <v>0</v>
      </c>
      <c r="J174" s="8">
        <v>0</v>
      </c>
      <c r="K174" s="3">
        <v>0</v>
      </c>
      <c r="L174" s="8">
        <v>0</v>
      </c>
      <c r="M174" s="3">
        <v>0</v>
      </c>
    </row>
    <row r="175" spans="1:29">
      <c r="A175" s="5">
        <v>42083</v>
      </c>
      <c r="B175" s="8" t="s">
        <v>16</v>
      </c>
      <c r="C175" s="3">
        <v>1</v>
      </c>
      <c r="D175" s="8" t="s">
        <v>13</v>
      </c>
      <c r="E175" s="10">
        <v>1</v>
      </c>
      <c r="F175" s="8">
        <f t="shared" si="7"/>
        <v>0</v>
      </c>
      <c r="G175" s="3">
        <v>0</v>
      </c>
      <c r="H175" s="8">
        <v>0</v>
      </c>
      <c r="I175" s="3">
        <f t="shared" si="6"/>
        <v>0</v>
      </c>
      <c r="J175" s="8">
        <v>0</v>
      </c>
      <c r="K175" s="3">
        <v>0</v>
      </c>
      <c r="L175" s="8">
        <v>0</v>
      </c>
      <c r="M175" s="3">
        <v>0</v>
      </c>
    </row>
    <row r="176" spans="1:29">
      <c r="A176" s="5">
        <v>42083</v>
      </c>
      <c r="B176" s="8" t="s">
        <v>16</v>
      </c>
      <c r="C176" s="3">
        <v>2</v>
      </c>
      <c r="D176" s="8" t="s">
        <v>5</v>
      </c>
      <c r="E176" s="10">
        <v>25</v>
      </c>
      <c r="F176" s="8">
        <f t="shared" si="7"/>
        <v>0</v>
      </c>
      <c r="G176" s="3">
        <v>0</v>
      </c>
      <c r="H176" s="8">
        <v>0</v>
      </c>
      <c r="I176" s="3">
        <f t="shared" si="6"/>
        <v>0</v>
      </c>
      <c r="J176" s="8">
        <v>0</v>
      </c>
      <c r="K176" s="3">
        <v>0</v>
      </c>
      <c r="L176" s="8">
        <v>0</v>
      </c>
      <c r="M176" s="3">
        <v>0</v>
      </c>
    </row>
    <row r="177" spans="1:29">
      <c r="A177" s="5">
        <v>42083</v>
      </c>
      <c r="B177" s="8" t="s">
        <v>16</v>
      </c>
      <c r="C177" s="3">
        <v>2</v>
      </c>
      <c r="D177" s="8" t="s">
        <v>37</v>
      </c>
      <c r="E177" s="10">
        <v>1</v>
      </c>
      <c r="F177" s="8">
        <f t="shared" si="7"/>
        <v>0</v>
      </c>
      <c r="G177" s="3">
        <v>0</v>
      </c>
      <c r="H177" s="8">
        <v>0</v>
      </c>
      <c r="I177" s="3">
        <f t="shared" si="6"/>
        <v>0</v>
      </c>
      <c r="J177" s="8">
        <v>0</v>
      </c>
      <c r="K177" s="3">
        <v>0</v>
      </c>
      <c r="L177" s="8">
        <v>0</v>
      </c>
      <c r="M177" s="3">
        <v>0</v>
      </c>
    </row>
    <row r="178" spans="1:29">
      <c r="A178" s="5">
        <v>42083</v>
      </c>
      <c r="B178" s="8" t="s">
        <v>16</v>
      </c>
      <c r="C178" s="3">
        <v>2</v>
      </c>
      <c r="D178" s="8" t="s">
        <v>13</v>
      </c>
      <c r="E178" s="10">
        <v>5</v>
      </c>
      <c r="F178" s="8">
        <f t="shared" si="7"/>
        <v>10</v>
      </c>
      <c r="G178" s="3">
        <v>6</v>
      </c>
      <c r="H178" s="8">
        <v>1</v>
      </c>
      <c r="I178" s="3">
        <f t="shared" si="6"/>
        <v>5</v>
      </c>
      <c r="J178" s="8">
        <v>3</v>
      </c>
      <c r="K178" s="3">
        <v>2</v>
      </c>
      <c r="L178" s="8">
        <v>0</v>
      </c>
      <c r="M178" s="3">
        <v>0</v>
      </c>
    </row>
    <row r="179" spans="1:29">
      <c r="A179" s="5">
        <v>42083</v>
      </c>
      <c r="B179" s="8" t="s">
        <v>16</v>
      </c>
      <c r="C179" s="3">
        <v>3</v>
      </c>
      <c r="D179" s="8" t="s">
        <v>5</v>
      </c>
      <c r="E179" s="10">
        <v>1</v>
      </c>
      <c r="F179" s="8">
        <f t="shared" si="7"/>
        <v>0</v>
      </c>
      <c r="G179" s="3">
        <v>0</v>
      </c>
      <c r="H179" s="8">
        <v>0</v>
      </c>
      <c r="I179" s="3">
        <f t="shared" si="6"/>
        <v>0</v>
      </c>
      <c r="J179" s="8">
        <v>0</v>
      </c>
      <c r="K179" s="3">
        <v>0</v>
      </c>
      <c r="L179" s="8">
        <v>0</v>
      </c>
      <c r="M179" s="3">
        <v>0</v>
      </c>
      <c r="N179" s="8" t="s">
        <v>58</v>
      </c>
      <c r="AB179" t="s">
        <v>16</v>
      </c>
    </row>
    <row r="180" spans="1:29">
      <c r="A180" s="5">
        <v>42083</v>
      </c>
      <c r="B180" s="8" t="s">
        <v>16</v>
      </c>
      <c r="C180" s="3">
        <v>3</v>
      </c>
      <c r="D180" s="8" t="s">
        <v>37</v>
      </c>
      <c r="E180" s="10">
        <v>0</v>
      </c>
      <c r="F180" s="8">
        <f t="shared" si="7"/>
        <v>0</v>
      </c>
      <c r="G180" s="3">
        <v>0</v>
      </c>
      <c r="H180" s="8">
        <v>0</v>
      </c>
      <c r="I180" s="3">
        <f t="shared" si="6"/>
        <v>0</v>
      </c>
      <c r="J180" s="8">
        <v>0</v>
      </c>
      <c r="K180" s="3">
        <v>0</v>
      </c>
      <c r="L180" s="8">
        <v>0</v>
      </c>
      <c r="M180" s="3">
        <v>0</v>
      </c>
      <c r="Q180" t="s">
        <v>73</v>
      </c>
      <c r="R180">
        <f>SUM(H162:H181)</f>
        <v>1</v>
      </c>
      <c r="AB180" t="s">
        <v>85</v>
      </c>
      <c r="AC180">
        <f>SUM(H173:H181)</f>
        <v>1</v>
      </c>
    </row>
    <row r="181" spans="1:29">
      <c r="A181" s="5">
        <v>42083</v>
      </c>
      <c r="B181" s="8" t="s">
        <v>16</v>
      </c>
      <c r="C181" s="3">
        <v>3</v>
      </c>
      <c r="D181" s="8" t="s">
        <v>13</v>
      </c>
      <c r="E181" s="10">
        <v>2</v>
      </c>
      <c r="F181" s="8">
        <f t="shared" si="7"/>
        <v>0</v>
      </c>
      <c r="G181" s="3">
        <v>0</v>
      </c>
      <c r="H181" s="8">
        <v>0</v>
      </c>
      <c r="I181" s="3">
        <f t="shared" si="6"/>
        <v>0</v>
      </c>
      <c r="J181" s="8">
        <v>0</v>
      </c>
      <c r="K181" s="3">
        <v>0</v>
      </c>
      <c r="L181" s="8">
        <v>0</v>
      </c>
      <c r="M181" s="3">
        <v>0</v>
      </c>
      <c r="P181" s="29">
        <v>42083</v>
      </c>
      <c r="Q181" t="s">
        <v>74</v>
      </c>
      <c r="R181">
        <f>SUM(G162:G181)</f>
        <v>30</v>
      </c>
      <c r="AA181" s="29">
        <v>42083</v>
      </c>
      <c r="AB181" t="s">
        <v>86</v>
      </c>
      <c r="AC181">
        <f>SUM(G173:G181)</f>
        <v>6</v>
      </c>
    </row>
    <row r="182" spans="1:29">
      <c r="A182" s="5">
        <v>42093</v>
      </c>
      <c r="B182" s="8" t="s">
        <v>12</v>
      </c>
      <c r="C182" s="3">
        <v>1</v>
      </c>
      <c r="D182" s="8" t="s">
        <v>5</v>
      </c>
      <c r="E182" s="10">
        <v>8</v>
      </c>
      <c r="F182" s="8">
        <f t="shared" si="7"/>
        <v>0</v>
      </c>
      <c r="G182" s="3">
        <v>0</v>
      </c>
      <c r="H182" s="8">
        <v>0</v>
      </c>
      <c r="I182" s="3">
        <f t="shared" si="6"/>
        <v>0</v>
      </c>
      <c r="J182" s="8">
        <v>0</v>
      </c>
      <c r="K182" s="3">
        <v>0</v>
      </c>
      <c r="L182" s="8">
        <v>0</v>
      </c>
      <c r="M182" s="3">
        <v>0</v>
      </c>
    </row>
    <row r="183" spans="1:29">
      <c r="A183" s="5">
        <v>42093</v>
      </c>
      <c r="B183" s="8" t="s">
        <v>12</v>
      </c>
      <c r="C183" s="3">
        <v>1</v>
      </c>
      <c r="D183" s="8" t="s">
        <v>37</v>
      </c>
      <c r="E183" s="10">
        <v>8</v>
      </c>
      <c r="F183" s="8">
        <f t="shared" si="7"/>
        <v>1</v>
      </c>
      <c r="G183" s="3">
        <v>1</v>
      </c>
      <c r="H183" s="8">
        <v>0</v>
      </c>
      <c r="I183" s="3">
        <f t="shared" si="6"/>
        <v>0</v>
      </c>
      <c r="J183" s="8">
        <v>0</v>
      </c>
      <c r="K183" s="3">
        <v>0</v>
      </c>
      <c r="L183" s="8">
        <v>0</v>
      </c>
      <c r="M183" s="3">
        <v>0</v>
      </c>
    </row>
    <row r="184" spans="1:29">
      <c r="A184" s="5">
        <v>42093</v>
      </c>
      <c r="B184" s="8" t="s">
        <v>12</v>
      </c>
      <c r="C184" s="3">
        <v>1</v>
      </c>
      <c r="D184" s="8" t="s">
        <v>13</v>
      </c>
      <c r="E184" s="10">
        <v>1</v>
      </c>
      <c r="F184" s="8">
        <f t="shared" si="7"/>
        <v>0</v>
      </c>
      <c r="G184" s="3">
        <v>0</v>
      </c>
      <c r="H184" s="8">
        <v>0</v>
      </c>
      <c r="I184" s="3">
        <f t="shared" si="6"/>
        <v>0</v>
      </c>
      <c r="J184" s="8">
        <v>0</v>
      </c>
      <c r="K184" s="3">
        <v>0</v>
      </c>
      <c r="L184" s="8">
        <v>0</v>
      </c>
      <c r="M184" s="3">
        <v>0</v>
      </c>
    </row>
    <row r="185" spans="1:29">
      <c r="A185" s="5">
        <v>42093</v>
      </c>
      <c r="B185" s="8" t="s">
        <v>12</v>
      </c>
      <c r="C185" s="3">
        <v>2</v>
      </c>
      <c r="D185" s="8" t="s">
        <v>5</v>
      </c>
      <c r="E185" s="10">
        <v>4</v>
      </c>
      <c r="F185" s="8">
        <f t="shared" si="7"/>
        <v>0</v>
      </c>
      <c r="G185" s="3">
        <v>0</v>
      </c>
      <c r="H185" s="8">
        <v>0</v>
      </c>
      <c r="I185" s="3">
        <f t="shared" si="6"/>
        <v>0</v>
      </c>
      <c r="J185" s="8">
        <v>0</v>
      </c>
      <c r="K185" s="3">
        <v>0</v>
      </c>
      <c r="L185" s="8">
        <v>0</v>
      </c>
      <c r="M185" s="3">
        <v>0</v>
      </c>
    </row>
    <row r="186" spans="1:29">
      <c r="A186" s="5">
        <v>42093</v>
      </c>
      <c r="B186" s="8" t="s">
        <v>12</v>
      </c>
      <c r="C186" s="3">
        <v>2</v>
      </c>
      <c r="D186" s="8" t="s">
        <v>37</v>
      </c>
      <c r="E186" s="10">
        <v>2</v>
      </c>
      <c r="F186" s="8">
        <f t="shared" si="7"/>
        <v>0</v>
      </c>
      <c r="G186" s="3">
        <v>0</v>
      </c>
      <c r="H186" s="8">
        <v>0</v>
      </c>
      <c r="I186" s="3">
        <f t="shared" si="6"/>
        <v>0</v>
      </c>
      <c r="J186" s="8">
        <v>0</v>
      </c>
      <c r="K186" s="3">
        <v>0</v>
      </c>
      <c r="L186" s="8">
        <v>0</v>
      </c>
      <c r="M186" s="3">
        <v>0</v>
      </c>
    </row>
    <row r="187" spans="1:29">
      <c r="A187" s="5">
        <v>42093</v>
      </c>
      <c r="B187" s="8" t="s">
        <v>12</v>
      </c>
      <c r="C187" s="3">
        <v>2</v>
      </c>
      <c r="D187" s="8" t="s">
        <v>13</v>
      </c>
      <c r="E187" s="10">
        <v>2</v>
      </c>
      <c r="F187" s="8">
        <f t="shared" si="7"/>
        <v>0</v>
      </c>
      <c r="G187" s="3">
        <v>0</v>
      </c>
      <c r="H187" s="8">
        <v>0</v>
      </c>
      <c r="I187" s="3">
        <f t="shared" si="6"/>
        <v>0</v>
      </c>
      <c r="J187" s="8">
        <v>0</v>
      </c>
      <c r="K187" s="3">
        <v>0</v>
      </c>
      <c r="L187" s="8">
        <v>0</v>
      </c>
      <c r="M187" s="3">
        <v>0</v>
      </c>
    </row>
    <row r="188" spans="1:29">
      <c r="A188" s="5">
        <v>42093</v>
      </c>
      <c r="B188" s="8" t="s">
        <v>12</v>
      </c>
      <c r="C188" s="3">
        <v>3</v>
      </c>
      <c r="D188" s="8" t="s">
        <v>5</v>
      </c>
      <c r="E188" s="10">
        <v>1</v>
      </c>
      <c r="F188" s="8">
        <f t="shared" si="7"/>
        <v>0</v>
      </c>
      <c r="G188" s="3">
        <v>0</v>
      </c>
      <c r="H188" s="8">
        <v>0</v>
      </c>
      <c r="I188" s="3">
        <f t="shared" si="6"/>
        <v>0</v>
      </c>
      <c r="J188" s="8">
        <v>0</v>
      </c>
      <c r="K188" s="3">
        <v>0</v>
      </c>
      <c r="L188" s="8">
        <v>0</v>
      </c>
      <c r="M188" s="3">
        <v>0</v>
      </c>
      <c r="AB188" t="s">
        <v>12</v>
      </c>
    </row>
    <row r="189" spans="1:29">
      <c r="A189" s="5">
        <v>42093</v>
      </c>
      <c r="B189" s="8" t="s">
        <v>12</v>
      </c>
      <c r="C189" s="3">
        <v>3</v>
      </c>
      <c r="D189" s="8" t="s">
        <v>37</v>
      </c>
      <c r="E189" s="10">
        <v>0</v>
      </c>
      <c r="F189" s="8">
        <f t="shared" si="7"/>
        <v>0</v>
      </c>
      <c r="G189" s="3">
        <v>0</v>
      </c>
      <c r="H189" s="8">
        <v>0</v>
      </c>
      <c r="I189" s="3">
        <f t="shared" si="6"/>
        <v>0</v>
      </c>
      <c r="J189" s="8">
        <v>0</v>
      </c>
      <c r="K189" s="3">
        <v>0</v>
      </c>
      <c r="L189" s="8">
        <v>0</v>
      </c>
      <c r="M189" s="3">
        <v>0</v>
      </c>
      <c r="AB189" t="s">
        <v>85</v>
      </c>
      <c r="AC189">
        <f>SUM(H182:H190)</f>
        <v>0</v>
      </c>
    </row>
    <row r="190" spans="1:29">
      <c r="A190" s="5">
        <v>42093</v>
      </c>
      <c r="B190" s="8" t="s">
        <v>12</v>
      </c>
      <c r="C190" s="3">
        <v>3</v>
      </c>
      <c r="D190" s="8" t="s">
        <v>13</v>
      </c>
      <c r="E190" s="10">
        <v>5</v>
      </c>
      <c r="F190" s="8">
        <f t="shared" si="7"/>
        <v>0</v>
      </c>
      <c r="G190" s="3">
        <v>0</v>
      </c>
      <c r="H190" s="8">
        <v>0</v>
      </c>
      <c r="I190" s="3">
        <f t="shared" si="6"/>
        <v>0</v>
      </c>
      <c r="J190" s="8">
        <v>0</v>
      </c>
      <c r="K190" s="3">
        <v>0</v>
      </c>
      <c r="L190" s="8">
        <v>0</v>
      </c>
      <c r="M190" s="3">
        <v>0</v>
      </c>
      <c r="AA190" s="29">
        <v>42093</v>
      </c>
      <c r="AB190" t="s">
        <v>86</v>
      </c>
      <c r="AC190">
        <f>SUM(G182:G190)</f>
        <v>1</v>
      </c>
    </row>
    <row r="191" spans="1:29">
      <c r="A191" s="5">
        <v>42093</v>
      </c>
      <c r="B191" s="8" t="s">
        <v>14</v>
      </c>
      <c r="C191" s="3">
        <v>1</v>
      </c>
      <c r="D191" s="8" t="s">
        <v>5</v>
      </c>
      <c r="E191" s="10">
        <v>3</v>
      </c>
      <c r="F191" s="8">
        <f t="shared" ref="F191:F217" si="8">I155</f>
        <v>1</v>
      </c>
      <c r="G191" s="3">
        <v>1</v>
      </c>
      <c r="H191" s="8">
        <v>0</v>
      </c>
      <c r="I191" s="3">
        <f t="shared" si="6"/>
        <v>0</v>
      </c>
      <c r="J191" s="8">
        <v>0</v>
      </c>
      <c r="K191" s="3">
        <v>0</v>
      </c>
      <c r="L191" s="8">
        <v>0</v>
      </c>
      <c r="M191" s="3">
        <v>0</v>
      </c>
    </row>
    <row r="192" spans="1:29">
      <c r="A192" s="5">
        <v>42093</v>
      </c>
      <c r="B192" s="8" t="s">
        <v>14</v>
      </c>
      <c r="C192" s="3">
        <v>1</v>
      </c>
      <c r="D192" s="8" t="s">
        <v>37</v>
      </c>
      <c r="E192" s="10">
        <v>15</v>
      </c>
      <c r="F192" s="8">
        <f t="shared" si="8"/>
        <v>3</v>
      </c>
      <c r="G192" s="3">
        <v>1</v>
      </c>
      <c r="H192" s="8">
        <v>0</v>
      </c>
      <c r="I192" s="3">
        <f t="shared" si="6"/>
        <v>2</v>
      </c>
      <c r="J192" s="8">
        <v>0</v>
      </c>
      <c r="K192" s="3">
        <v>2</v>
      </c>
      <c r="L192" s="8">
        <v>0</v>
      </c>
      <c r="M192" s="3">
        <v>0</v>
      </c>
    </row>
    <row r="193" spans="1:29">
      <c r="A193" s="5">
        <v>42093</v>
      </c>
      <c r="B193" s="8" t="s">
        <v>14</v>
      </c>
      <c r="C193" s="3">
        <v>1</v>
      </c>
      <c r="D193" s="8" t="s">
        <v>13</v>
      </c>
      <c r="E193" s="10">
        <v>5</v>
      </c>
      <c r="F193" s="8">
        <f t="shared" si="8"/>
        <v>0</v>
      </c>
      <c r="G193" s="3">
        <v>0</v>
      </c>
      <c r="H193" s="8">
        <v>0</v>
      </c>
      <c r="I193" s="3">
        <f t="shared" si="6"/>
        <v>0</v>
      </c>
      <c r="J193" s="8">
        <v>0</v>
      </c>
      <c r="K193" s="3">
        <v>0</v>
      </c>
      <c r="L193" s="8">
        <v>0</v>
      </c>
      <c r="M193" s="3">
        <v>0</v>
      </c>
    </row>
    <row r="194" spans="1:29">
      <c r="A194" s="5">
        <v>42093</v>
      </c>
      <c r="B194" s="8" t="s">
        <v>14</v>
      </c>
      <c r="C194" s="3">
        <v>2</v>
      </c>
      <c r="D194" s="8" t="s">
        <v>5</v>
      </c>
      <c r="E194" s="10">
        <v>1</v>
      </c>
      <c r="F194" s="8">
        <f t="shared" si="8"/>
        <v>2</v>
      </c>
      <c r="G194" s="3">
        <v>0</v>
      </c>
      <c r="H194" s="8">
        <v>0</v>
      </c>
      <c r="I194" s="3">
        <f t="shared" ref="I194:I257" si="9">F194-G194+H194</f>
        <v>2</v>
      </c>
      <c r="J194" s="8">
        <v>0</v>
      </c>
      <c r="K194" s="3">
        <v>2</v>
      </c>
      <c r="L194" s="8">
        <v>0</v>
      </c>
      <c r="M194" s="3">
        <v>0</v>
      </c>
      <c r="N194" s="8" t="s">
        <v>64</v>
      </c>
    </row>
    <row r="195" spans="1:29">
      <c r="A195" s="5">
        <v>42093</v>
      </c>
      <c r="B195" s="8" t="s">
        <v>14</v>
      </c>
      <c r="C195" s="3">
        <v>2</v>
      </c>
      <c r="D195" s="8" t="s">
        <v>37</v>
      </c>
      <c r="E195" s="10">
        <v>10</v>
      </c>
      <c r="F195" s="8">
        <f t="shared" si="8"/>
        <v>0</v>
      </c>
      <c r="G195" s="3">
        <v>0</v>
      </c>
      <c r="H195" s="8">
        <v>0</v>
      </c>
      <c r="I195" s="3">
        <f t="shared" si="9"/>
        <v>0</v>
      </c>
      <c r="J195" s="8">
        <v>0</v>
      </c>
      <c r="K195" s="3">
        <v>0</v>
      </c>
      <c r="L195" s="8">
        <v>0</v>
      </c>
      <c r="M195" s="3">
        <v>0</v>
      </c>
    </row>
    <row r="196" spans="1:29">
      <c r="A196" s="5">
        <v>42093</v>
      </c>
      <c r="B196" s="8" t="s">
        <v>14</v>
      </c>
      <c r="C196" s="3">
        <v>2</v>
      </c>
      <c r="D196" s="8" t="s">
        <v>13</v>
      </c>
      <c r="E196" s="10">
        <v>35</v>
      </c>
      <c r="F196" s="8">
        <f t="shared" si="8"/>
        <v>6</v>
      </c>
      <c r="G196" s="3">
        <v>0</v>
      </c>
      <c r="H196" s="8">
        <v>0</v>
      </c>
      <c r="I196" s="3">
        <f t="shared" si="9"/>
        <v>6</v>
      </c>
      <c r="J196" s="8">
        <v>1</v>
      </c>
      <c r="K196" s="3">
        <v>5</v>
      </c>
      <c r="L196" s="8">
        <v>2</v>
      </c>
      <c r="M196" s="3">
        <v>0</v>
      </c>
      <c r="N196" s="8" t="s">
        <v>63</v>
      </c>
    </row>
    <row r="197" spans="1:29">
      <c r="A197" s="5">
        <v>42093</v>
      </c>
      <c r="B197" s="8" t="s">
        <v>14</v>
      </c>
      <c r="C197" s="3">
        <v>3</v>
      </c>
      <c r="D197" s="8" t="s">
        <v>5</v>
      </c>
      <c r="E197" s="10">
        <v>1</v>
      </c>
      <c r="F197" s="8">
        <f t="shared" si="8"/>
        <v>0</v>
      </c>
      <c r="G197" s="3">
        <v>0</v>
      </c>
      <c r="H197" s="8">
        <v>0</v>
      </c>
      <c r="I197" s="3">
        <f t="shared" si="9"/>
        <v>0</v>
      </c>
      <c r="J197" s="8">
        <v>0</v>
      </c>
      <c r="K197" s="3">
        <v>0</v>
      </c>
      <c r="L197" s="8">
        <v>0</v>
      </c>
      <c r="M197" s="3">
        <v>0</v>
      </c>
      <c r="N197" s="8" t="s">
        <v>56</v>
      </c>
      <c r="AB197" t="s">
        <v>14</v>
      </c>
    </row>
    <row r="198" spans="1:29">
      <c r="A198" s="5">
        <v>42093</v>
      </c>
      <c r="B198" s="8" t="s">
        <v>14</v>
      </c>
      <c r="C198" s="3">
        <v>3</v>
      </c>
      <c r="D198" s="8" t="s">
        <v>37</v>
      </c>
      <c r="E198" s="10">
        <v>20</v>
      </c>
      <c r="F198" s="8">
        <f t="shared" si="8"/>
        <v>5</v>
      </c>
      <c r="G198" s="3">
        <v>5</v>
      </c>
      <c r="H198" s="8">
        <v>0</v>
      </c>
      <c r="I198" s="3">
        <f t="shared" si="9"/>
        <v>0</v>
      </c>
      <c r="J198" s="8">
        <v>0</v>
      </c>
      <c r="K198" s="3">
        <v>0</v>
      </c>
      <c r="L198" s="8">
        <v>0</v>
      </c>
      <c r="M198" s="3">
        <v>0</v>
      </c>
      <c r="N198" s="8" t="s">
        <v>62</v>
      </c>
      <c r="AB198" t="s">
        <v>85</v>
      </c>
      <c r="AC198">
        <f>SUM(H191:H199)</f>
        <v>0</v>
      </c>
    </row>
    <row r="199" spans="1:29">
      <c r="A199" s="5">
        <v>42093</v>
      </c>
      <c r="B199" s="8" t="s">
        <v>14</v>
      </c>
      <c r="C199" s="3">
        <v>3</v>
      </c>
      <c r="D199" s="8" t="s">
        <v>13</v>
      </c>
      <c r="E199" s="10">
        <v>13</v>
      </c>
      <c r="F199" s="8">
        <f t="shared" si="8"/>
        <v>2</v>
      </c>
      <c r="G199" s="3">
        <v>2</v>
      </c>
      <c r="H199" s="8">
        <v>0</v>
      </c>
      <c r="I199" s="3">
        <f t="shared" si="9"/>
        <v>0</v>
      </c>
      <c r="J199" s="8">
        <v>0</v>
      </c>
      <c r="K199" s="3">
        <v>0</v>
      </c>
      <c r="L199" s="8">
        <v>0</v>
      </c>
      <c r="M199" s="3">
        <v>0</v>
      </c>
      <c r="AA199" s="29">
        <v>42093</v>
      </c>
      <c r="AB199" t="s">
        <v>86</v>
      </c>
      <c r="AC199">
        <f>SUM(G191:G199)</f>
        <v>9</v>
      </c>
    </row>
    <row r="200" spans="1:29">
      <c r="A200" s="5">
        <v>42093</v>
      </c>
      <c r="B200" s="8" t="s">
        <v>15</v>
      </c>
      <c r="C200" s="3">
        <v>1</v>
      </c>
      <c r="D200" s="8" t="s">
        <v>5</v>
      </c>
      <c r="E200" s="10">
        <v>18</v>
      </c>
      <c r="F200" s="8">
        <f t="shared" si="8"/>
        <v>3</v>
      </c>
      <c r="G200" s="3">
        <v>3</v>
      </c>
      <c r="H200" s="8">
        <v>0</v>
      </c>
      <c r="I200" s="3">
        <f t="shared" si="9"/>
        <v>0</v>
      </c>
      <c r="J200" s="8">
        <v>0</v>
      </c>
      <c r="K200" s="3">
        <v>0</v>
      </c>
      <c r="L200" s="8">
        <v>0</v>
      </c>
      <c r="M200" s="3">
        <v>0</v>
      </c>
      <c r="N200" s="8" t="s">
        <v>61</v>
      </c>
    </row>
    <row r="201" spans="1:29">
      <c r="A201" s="5">
        <v>42093</v>
      </c>
      <c r="B201" s="8" t="s">
        <v>15</v>
      </c>
      <c r="C201" s="3">
        <v>1</v>
      </c>
      <c r="D201" s="8" t="s">
        <v>37</v>
      </c>
      <c r="E201" s="10">
        <v>1</v>
      </c>
      <c r="F201" s="8">
        <f t="shared" si="8"/>
        <v>5</v>
      </c>
      <c r="G201" s="3">
        <v>4</v>
      </c>
      <c r="H201" s="8">
        <v>0</v>
      </c>
      <c r="I201" s="3">
        <f t="shared" si="9"/>
        <v>1</v>
      </c>
      <c r="J201" s="8">
        <v>0</v>
      </c>
      <c r="K201" s="3">
        <v>1</v>
      </c>
      <c r="L201" s="8">
        <v>0</v>
      </c>
      <c r="M201" s="3">
        <v>3</v>
      </c>
      <c r="N201" s="8" t="s">
        <v>66</v>
      </c>
    </row>
    <row r="202" spans="1:29">
      <c r="A202" s="5">
        <v>42093</v>
      </c>
      <c r="B202" s="8" t="s">
        <v>15</v>
      </c>
      <c r="C202" s="3">
        <v>1</v>
      </c>
      <c r="D202" s="8" t="s">
        <v>13</v>
      </c>
      <c r="E202" s="10">
        <v>10</v>
      </c>
      <c r="F202" s="8">
        <f t="shared" si="8"/>
        <v>8</v>
      </c>
      <c r="G202" s="3">
        <v>6</v>
      </c>
      <c r="H202" s="8">
        <v>0</v>
      </c>
      <c r="I202" s="3">
        <f t="shared" si="9"/>
        <v>2</v>
      </c>
      <c r="J202" s="8">
        <v>0</v>
      </c>
      <c r="K202" s="3">
        <v>2</v>
      </c>
      <c r="L202" s="8">
        <v>1</v>
      </c>
      <c r="M202" s="3">
        <v>0</v>
      </c>
      <c r="N202" s="8" t="s">
        <v>54</v>
      </c>
    </row>
    <row r="203" spans="1:29">
      <c r="A203" s="5">
        <v>42093</v>
      </c>
      <c r="B203" s="8" t="s">
        <v>15</v>
      </c>
      <c r="C203" s="3">
        <v>2</v>
      </c>
      <c r="D203" s="8" t="s">
        <v>5</v>
      </c>
      <c r="E203" s="10">
        <v>15</v>
      </c>
      <c r="F203" s="8">
        <f t="shared" si="8"/>
        <v>2</v>
      </c>
      <c r="G203" s="3">
        <v>0</v>
      </c>
      <c r="H203" s="8">
        <v>0</v>
      </c>
      <c r="I203" s="3">
        <f t="shared" si="9"/>
        <v>2</v>
      </c>
      <c r="J203" s="8">
        <v>1</v>
      </c>
      <c r="K203" s="3">
        <v>1</v>
      </c>
      <c r="L203" s="8">
        <v>0</v>
      </c>
      <c r="M203" s="3">
        <v>0</v>
      </c>
      <c r="N203" s="8" t="s">
        <v>59</v>
      </c>
    </row>
    <row r="204" spans="1:29">
      <c r="A204" s="5">
        <v>42093</v>
      </c>
      <c r="B204" s="8" t="s">
        <v>15</v>
      </c>
      <c r="C204" s="3">
        <v>2</v>
      </c>
      <c r="D204" s="8" t="s">
        <v>37</v>
      </c>
      <c r="E204" s="10">
        <v>15</v>
      </c>
      <c r="F204" s="8">
        <f t="shared" si="8"/>
        <v>0</v>
      </c>
      <c r="G204" s="3">
        <v>0</v>
      </c>
      <c r="H204" s="8">
        <v>0</v>
      </c>
      <c r="I204" s="3">
        <f t="shared" si="9"/>
        <v>0</v>
      </c>
      <c r="J204" s="8">
        <v>0</v>
      </c>
      <c r="K204" s="3">
        <v>0</v>
      </c>
      <c r="L204" s="8">
        <v>0</v>
      </c>
      <c r="M204" s="3">
        <v>0</v>
      </c>
    </row>
    <row r="205" spans="1:29">
      <c r="A205" s="5">
        <v>42093</v>
      </c>
      <c r="B205" s="8" t="s">
        <v>15</v>
      </c>
      <c r="C205" s="3">
        <v>2</v>
      </c>
      <c r="D205" s="8" t="s">
        <v>13</v>
      </c>
      <c r="E205" s="10">
        <v>7</v>
      </c>
      <c r="F205" s="8">
        <f t="shared" si="8"/>
        <v>0</v>
      </c>
      <c r="G205" s="3">
        <v>0</v>
      </c>
      <c r="H205" s="8">
        <v>0</v>
      </c>
      <c r="I205" s="3">
        <f t="shared" si="9"/>
        <v>0</v>
      </c>
      <c r="J205" s="8">
        <v>0</v>
      </c>
      <c r="K205" s="3">
        <v>0</v>
      </c>
      <c r="L205" s="8">
        <v>0</v>
      </c>
      <c r="M205" s="3">
        <v>0</v>
      </c>
    </row>
    <row r="206" spans="1:29">
      <c r="A206" s="5">
        <v>42093</v>
      </c>
      <c r="B206" s="8" t="s">
        <v>15</v>
      </c>
      <c r="C206" s="3">
        <v>3</v>
      </c>
      <c r="D206" s="8" t="s">
        <v>5</v>
      </c>
      <c r="E206" s="10">
        <v>2</v>
      </c>
      <c r="F206" s="8">
        <f t="shared" si="8"/>
        <v>1</v>
      </c>
      <c r="G206" s="3">
        <v>1</v>
      </c>
      <c r="H206" s="8">
        <v>0</v>
      </c>
      <c r="I206" s="3">
        <f t="shared" si="9"/>
        <v>0</v>
      </c>
      <c r="J206" s="8">
        <v>0</v>
      </c>
      <c r="K206" s="3">
        <v>0</v>
      </c>
      <c r="L206" s="8">
        <v>0</v>
      </c>
      <c r="M206" s="3">
        <v>0</v>
      </c>
      <c r="AB206" t="s">
        <v>15</v>
      </c>
    </row>
    <row r="207" spans="1:29">
      <c r="A207" s="5">
        <v>42093</v>
      </c>
      <c r="B207" s="8" t="s">
        <v>15</v>
      </c>
      <c r="C207" s="3">
        <v>3</v>
      </c>
      <c r="D207" s="8" t="s">
        <v>37</v>
      </c>
      <c r="E207" s="10">
        <v>15</v>
      </c>
      <c r="F207" s="8">
        <f t="shared" si="8"/>
        <v>0</v>
      </c>
      <c r="G207" s="3">
        <v>0</v>
      </c>
      <c r="H207" s="8">
        <v>0</v>
      </c>
      <c r="I207" s="3">
        <f t="shared" si="9"/>
        <v>0</v>
      </c>
      <c r="J207" s="8">
        <v>0</v>
      </c>
      <c r="K207" s="3">
        <v>0</v>
      </c>
      <c r="L207" s="8">
        <v>0</v>
      </c>
      <c r="M207" s="3">
        <v>0</v>
      </c>
      <c r="AB207" t="s">
        <v>85</v>
      </c>
      <c r="AC207">
        <f>SUM(H200:H208)</f>
        <v>0</v>
      </c>
    </row>
    <row r="208" spans="1:29">
      <c r="A208" s="5">
        <v>42093</v>
      </c>
      <c r="B208" s="8" t="s">
        <v>15</v>
      </c>
      <c r="C208" s="3">
        <v>3</v>
      </c>
      <c r="D208" s="8" t="s">
        <v>13</v>
      </c>
      <c r="E208" s="10">
        <v>5</v>
      </c>
      <c r="F208" s="8">
        <f t="shared" si="8"/>
        <v>0</v>
      </c>
      <c r="G208" s="3">
        <v>0</v>
      </c>
      <c r="H208" s="8">
        <v>0</v>
      </c>
      <c r="I208" s="3">
        <f t="shared" si="9"/>
        <v>0</v>
      </c>
      <c r="J208" s="8">
        <v>0</v>
      </c>
      <c r="K208" s="3">
        <v>0</v>
      </c>
      <c r="L208" s="8">
        <v>0</v>
      </c>
      <c r="M208" s="3">
        <v>0</v>
      </c>
      <c r="N208" s="8" t="s">
        <v>60</v>
      </c>
      <c r="AA208" s="29">
        <v>42093</v>
      </c>
      <c r="AB208" t="s">
        <v>86</v>
      </c>
      <c r="AC208">
        <f>SUM(G200:G208)</f>
        <v>14</v>
      </c>
    </row>
    <row r="209" spans="1:29">
      <c r="A209" s="5">
        <v>42093</v>
      </c>
      <c r="B209" s="8" t="s">
        <v>16</v>
      </c>
      <c r="C209" s="3">
        <v>1</v>
      </c>
      <c r="D209" s="8" t="s">
        <v>5</v>
      </c>
      <c r="E209" s="10">
        <v>3</v>
      </c>
      <c r="F209" s="8">
        <f t="shared" si="8"/>
        <v>0</v>
      </c>
      <c r="G209" s="3">
        <v>0</v>
      </c>
      <c r="H209" s="8">
        <v>0</v>
      </c>
      <c r="I209" s="3">
        <f t="shared" si="9"/>
        <v>0</v>
      </c>
      <c r="J209" s="8">
        <v>0</v>
      </c>
      <c r="K209" s="3">
        <v>0</v>
      </c>
      <c r="L209" s="8">
        <v>0</v>
      </c>
      <c r="M209" s="3">
        <v>0</v>
      </c>
    </row>
    <row r="210" spans="1:29">
      <c r="A210" s="5">
        <v>42093</v>
      </c>
      <c r="B210" s="8" t="s">
        <v>16</v>
      </c>
      <c r="C210" s="3">
        <v>1</v>
      </c>
      <c r="D210" s="8" t="s">
        <v>37</v>
      </c>
      <c r="E210" s="10">
        <v>0</v>
      </c>
      <c r="F210" s="8">
        <f t="shared" si="8"/>
        <v>0</v>
      </c>
      <c r="G210" s="3">
        <v>0</v>
      </c>
      <c r="H210" s="8">
        <v>0</v>
      </c>
      <c r="I210" s="3">
        <f t="shared" si="9"/>
        <v>0</v>
      </c>
      <c r="J210" s="8">
        <v>0</v>
      </c>
      <c r="K210" s="3">
        <v>0</v>
      </c>
      <c r="L210" s="8">
        <v>0</v>
      </c>
      <c r="M210" s="3">
        <v>0</v>
      </c>
    </row>
    <row r="211" spans="1:29">
      <c r="A211" s="5">
        <v>42093</v>
      </c>
      <c r="B211" s="8" t="s">
        <v>16</v>
      </c>
      <c r="C211" s="3">
        <v>1</v>
      </c>
      <c r="D211" s="8" t="s">
        <v>13</v>
      </c>
      <c r="E211" s="10">
        <v>2</v>
      </c>
      <c r="F211" s="8">
        <f t="shared" si="8"/>
        <v>0</v>
      </c>
      <c r="G211" s="3">
        <v>0</v>
      </c>
      <c r="H211" s="8">
        <v>0</v>
      </c>
      <c r="I211" s="3">
        <f t="shared" si="9"/>
        <v>0</v>
      </c>
      <c r="J211" s="8">
        <v>0</v>
      </c>
      <c r="K211" s="3">
        <v>0</v>
      </c>
      <c r="L211" s="8">
        <v>0</v>
      </c>
      <c r="M211" s="3">
        <v>0</v>
      </c>
    </row>
    <row r="212" spans="1:29">
      <c r="A212" s="5">
        <v>42093</v>
      </c>
      <c r="B212" s="8" t="s">
        <v>16</v>
      </c>
      <c r="C212" s="3">
        <v>2</v>
      </c>
      <c r="D212" s="8" t="s">
        <v>5</v>
      </c>
      <c r="E212" s="10">
        <v>15</v>
      </c>
      <c r="F212" s="8">
        <f t="shared" si="8"/>
        <v>0</v>
      </c>
      <c r="G212" s="3">
        <v>0</v>
      </c>
      <c r="H212" s="8">
        <v>0</v>
      </c>
      <c r="I212" s="3">
        <f t="shared" si="9"/>
        <v>0</v>
      </c>
      <c r="J212" s="8">
        <v>0</v>
      </c>
      <c r="K212" s="3">
        <v>0</v>
      </c>
      <c r="L212" s="8">
        <v>0</v>
      </c>
      <c r="M212" s="3">
        <v>0</v>
      </c>
    </row>
    <row r="213" spans="1:29">
      <c r="A213" s="5">
        <v>42093</v>
      </c>
      <c r="B213" s="8" t="s">
        <v>16</v>
      </c>
      <c r="C213" s="3">
        <v>2</v>
      </c>
      <c r="D213" s="8" t="s">
        <v>37</v>
      </c>
      <c r="E213" s="10">
        <v>2</v>
      </c>
      <c r="F213" s="8">
        <f t="shared" si="8"/>
        <v>0</v>
      </c>
      <c r="G213" s="3">
        <v>0</v>
      </c>
      <c r="H213" s="8">
        <v>0</v>
      </c>
      <c r="I213" s="3">
        <f t="shared" si="9"/>
        <v>0</v>
      </c>
      <c r="J213" s="8">
        <v>0</v>
      </c>
      <c r="K213" s="3">
        <v>0</v>
      </c>
      <c r="L213" s="8">
        <v>0</v>
      </c>
      <c r="M213" s="3">
        <v>0</v>
      </c>
    </row>
    <row r="214" spans="1:29">
      <c r="A214" s="5">
        <v>42093</v>
      </c>
      <c r="B214" s="8" t="s">
        <v>16</v>
      </c>
      <c r="C214" s="3">
        <v>2</v>
      </c>
      <c r="D214" s="8" t="s">
        <v>13</v>
      </c>
      <c r="E214" s="10">
        <v>5</v>
      </c>
      <c r="F214" s="8">
        <f t="shared" si="8"/>
        <v>5</v>
      </c>
      <c r="G214" s="3">
        <v>5</v>
      </c>
      <c r="H214" s="8">
        <v>0</v>
      </c>
      <c r="I214" s="3">
        <f t="shared" si="9"/>
        <v>0</v>
      </c>
      <c r="J214" s="8">
        <v>0</v>
      </c>
      <c r="K214" s="3">
        <v>0</v>
      </c>
      <c r="L214" s="8">
        <v>0</v>
      </c>
      <c r="M214" s="3">
        <v>0</v>
      </c>
    </row>
    <row r="215" spans="1:29">
      <c r="A215" s="5">
        <v>42093</v>
      </c>
      <c r="B215" s="8" t="s">
        <v>16</v>
      </c>
      <c r="C215" s="3">
        <v>3</v>
      </c>
      <c r="D215" s="8" t="s">
        <v>5</v>
      </c>
      <c r="E215" s="10">
        <v>2</v>
      </c>
      <c r="F215" s="8">
        <f t="shared" si="8"/>
        <v>0</v>
      </c>
      <c r="G215" s="3">
        <v>0</v>
      </c>
      <c r="H215" s="8">
        <v>0</v>
      </c>
      <c r="I215" s="3">
        <f t="shared" si="9"/>
        <v>0</v>
      </c>
      <c r="J215" s="8">
        <v>0</v>
      </c>
      <c r="K215" s="3">
        <v>0</v>
      </c>
      <c r="L215" s="8">
        <v>0</v>
      </c>
      <c r="M215" s="3">
        <v>0</v>
      </c>
      <c r="AB215" t="s">
        <v>16</v>
      </c>
    </row>
    <row r="216" spans="1:29">
      <c r="A216" s="5">
        <v>42093</v>
      </c>
      <c r="B216" s="8" t="s">
        <v>16</v>
      </c>
      <c r="C216" s="3">
        <v>3</v>
      </c>
      <c r="D216" s="8" t="s">
        <v>37</v>
      </c>
      <c r="E216" s="10">
        <v>0</v>
      </c>
      <c r="F216" s="8">
        <f t="shared" si="8"/>
        <v>0</v>
      </c>
      <c r="G216" s="3">
        <v>0</v>
      </c>
      <c r="H216" s="8">
        <v>0</v>
      </c>
      <c r="I216" s="3">
        <f t="shared" si="9"/>
        <v>0</v>
      </c>
      <c r="J216" s="8">
        <v>0</v>
      </c>
      <c r="K216" s="3">
        <v>0</v>
      </c>
      <c r="L216" s="8">
        <v>0</v>
      </c>
      <c r="M216" s="3">
        <v>0</v>
      </c>
      <c r="Q216" t="s">
        <v>73</v>
      </c>
      <c r="R216">
        <v>0</v>
      </c>
      <c r="AB216" t="s">
        <v>85</v>
      </c>
      <c r="AC216">
        <f>SUM(H209:H217)</f>
        <v>0</v>
      </c>
    </row>
    <row r="217" spans="1:29">
      <c r="A217" s="5">
        <v>42093</v>
      </c>
      <c r="B217" s="8" t="s">
        <v>16</v>
      </c>
      <c r="C217" s="3">
        <v>3</v>
      </c>
      <c r="D217" s="8" t="s">
        <v>13</v>
      </c>
      <c r="E217" s="10">
        <v>5</v>
      </c>
      <c r="F217" s="8">
        <f t="shared" si="8"/>
        <v>0</v>
      </c>
      <c r="G217" s="3">
        <v>0</v>
      </c>
      <c r="H217" s="8">
        <v>0</v>
      </c>
      <c r="I217" s="3">
        <f t="shared" si="9"/>
        <v>0</v>
      </c>
      <c r="J217" s="8">
        <v>0</v>
      </c>
      <c r="K217" s="3">
        <v>0</v>
      </c>
      <c r="L217" s="8">
        <v>0</v>
      </c>
      <c r="M217" s="3">
        <v>0</v>
      </c>
      <c r="P217" s="29">
        <v>42093</v>
      </c>
      <c r="Q217" t="s">
        <v>74</v>
      </c>
      <c r="R217">
        <f>SUM(G182:G217)</f>
        <v>29</v>
      </c>
      <c r="AA217" s="29">
        <v>42093</v>
      </c>
      <c r="AB217" t="s">
        <v>86</v>
      </c>
      <c r="AC217">
        <f>SUM(G209:G217)</f>
        <v>5</v>
      </c>
    </row>
    <row r="218" spans="1:29">
      <c r="A218" s="5">
        <v>42107</v>
      </c>
      <c r="B218" s="8" t="s">
        <v>12</v>
      </c>
      <c r="C218" s="3">
        <v>1</v>
      </c>
      <c r="D218" s="8" t="s">
        <v>5</v>
      </c>
      <c r="E218" s="10">
        <v>12</v>
      </c>
      <c r="F218" s="8">
        <v>0</v>
      </c>
      <c r="G218" s="3">
        <v>0</v>
      </c>
      <c r="H218" s="8">
        <v>0</v>
      </c>
      <c r="I218" s="3">
        <f t="shared" si="9"/>
        <v>0</v>
      </c>
      <c r="J218" s="8">
        <v>0</v>
      </c>
      <c r="K218" s="3">
        <v>0</v>
      </c>
      <c r="L218" s="8">
        <v>0</v>
      </c>
      <c r="M218" s="3">
        <v>0</v>
      </c>
    </row>
    <row r="219" spans="1:29">
      <c r="A219" s="5">
        <v>42107</v>
      </c>
      <c r="B219" s="8" t="s">
        <v>12</v>
      </c>
      <c r="C219" s="3">
        <v>1</v>
      </c>
      <c r="D219" s="8" t="s">
        <v>37</v>
      </c>
      <c r="E219" s="10">
        <v>7</v>
      </c>
      <c r="F219" s="8">
        <v>0</v>
      </c>
      <c r="G219" s="3">
        <v>0</v>
      </c>
      <c r="H219" s="8">
        <v>0</v>
      </c>
      <c r="I219" s="3">
        <f t="shared" si="9"/>
        <v>0</v>
      </c>
      <c r="J219" s="8">
        <v>0</v>
      </c>
      <c r="K219" s="3">
        <v>0</v>
      </c>
      <c r="L219" s="8">
        <v>0</v>
      </c>
      <c r="M219" s="3">
        <v>0</v>
      </c>
    </row>
    <row r="220" spans="1:29">
      <c r="A220" s="5">
        <v>42107</v>
      </c>
      <c r="B220" s="8" t="s">
        <v>12</v>
      </c>
      <c r="C220" s="3">
        <v>1</v>
      </c>
      <c r="D220" s="8" t="s">
        <v>13</v>
      </c>
      <c r="E220" s="10">
        <v>3</v>
      </c>
      <c r="F220" s="8">
        <v>0</v>
      </c>
      <c r="G220" s="3">
        <v>0</v>
      </c>
      <c r="H220" s="8">
        <v>0</v>
      </c>
      <c r="I220" s="3">
        <f t="shared" si="9"/>
        <v>0</v>
      </c>
      <c r="J220" s="8">
        <v>0</v>
      </c>
      <c r="K220" s="3">
        <v>0</v>
      </c>
      <c r="L220" s="8">
        <v>0</v>
      </c>
      <c r="M220" s="3">
        <v>0</v>
      </c>
    </row>
    <row r="221" spans="1:29">
      <c r="A221" s="5">
        <v>42107</v>
      </c>
      <c r="B221" s="8" t="s">
        <v>12</v>
      </c>
      <c r="C221" s="3">
        <v>2</v>
      </c>
      <c r="D221" s="8" t="s">
        <v>5</v>
      </c>
      <c r="E221" s="10">
        <v>2</v>
      </c>
      <c r="F221" s="8">
        <v>0</v>
      </c>
      <c r="G221" s="3">
        <v>0</v>
      </c>
      <c r="H221" s="8">
        <v>0</v>
      </c>
      <c r="I221" s="3">
        <f t="shared" si="9"/>
        <v>0</v>
      </c>
      <c r="J221" s="8">
        <v>0</v>
      </c>
      <c r="K221" s="3">
        <v>0</v>
      </c>
      <c r="L221" s="8">
        <v>0</v>
      </c>
      <c r="M221" s="3">
        <v>0</v>
      </c>
    </row>
    <row r="222" spans="1:29">
      <c r="A222" s="5">
        <v>42107</v>
      </c>
      <c r="B222" s="8" t="s">
        <v>12</v>
      </c>
      <c r="C222" s="3">
        <v>2</v>
      </c>
      <c r="D222" s="8" t="s">
        <v>37</v>
      </c>
      <c r="E222" s="10">
        <v>4</v>
      </c>
      <c r="F222" s="8">
        <v>0</v>
      </c>
      <c r="G222" s="3">
        <v>0</v>
      </c>
      <c r="H222" s="8">
        <v>0</v>
      </c>
      <c r="I222" s="3">
        <f t="shared" si="9"/>
        <v>0</v>
      </c>
      <c r="J222" s="8">
        <v>0</v>
      </c>
      <c r="K222" s="3">
        <v>0</v>
      </c>
      <c r="L222" s="8">
        <v>0</v>
      </c>
      <c r="M222" s="3">
        <v>0</v>
      </c>
    </row>
    <row r="223" spans="1:29">
      <c r="A223" s="5">
        <v>42107</v>
      </c>
      <c r="B223" s="8" t="s">
        <v>12</v>
      </c>
      <c r="C223" s="3">
        <v>2</v>
      </c>
      <c r="D223" s="8" t="s">
        <v>13</v>
      </c>
      <c r="E223" s="10">
        <v>3</v>
      </c>
      <c r="F223" s="8">
        <v>0</v>
      </c>
      <c r="G223" s="3">
        <v>0</v>
      </c>
      <c r="H223" s="8">
        <v>0</v>
      </c>
      <c r="I223" s="3">
        <f t="shared" si="9"/>
        <v>0</v>
      </c>
      <c r="J223" s="8">
        <v>0</v>
      </c>
      <c r="K223" s="3">
        <v>0</v>
      </c>
      <c r="L223" s="8">
        <v>0</v>
      </c>
      <c r="M223" s="3">
        <v>0</v>
      </c>
    </row>
    <row r="224" spans="1:29">
      <c r="A224" s="5">
        <v>42107</v>
      </c>
      <c r="B224" s="8" t="s">
        <v>12</v>
      </c>
      <c r="C224" s="3">
        <v>3</v>
      </c>
      <c r="D224" s="8" t="s">
        <v>5</v>
      </c>
      <c r="E224" s="10">
        <v>1</v>
      </c>
      <c r="F224" s="8">
        <v>0</v>
      </c>
      <c r="G224" s="3">
        <v>0</v>
      </c>
      <c r="H224" s="8">
        <v>0</v>
      </c>
      <c r="I224" s="3">
        <f t="shared" si="9"/>
        <v>0</v>
      </c>
      <c r="J224" s="8">
        <v>0</v>
      </c>
      <c r="K224" s="3">
        <v>0</v>
      </c>
      <c r="L224" s="8">
        <v>0</v>
      </c>
      <c r="M224" s="3">
        <v>0</v>
      </c>
    </row>
    <row r="225" spans="1:14">
      <c r="A225" s="5">
        <v>42107</v>
      </c>
      <c r="B225" s="8" t="s">
        <v>12</v>
      </c>
      <c r="C225" s="3">
        <v>3</v>
      </c>
      <c r="D225" s="8" t="s">
        <v>37</v>
      </c>
      <c r="E225" s="10">
        <v>0</v>
      </c>
      <c r="F225" s="8">
        <v>0</v>
      </c>
      <c r="G225" s="3">
        <v>0</v>
      </c>
      <c r="H225" s="8">
        <v>0</v>
      </c>
      <c r="I225" s="3">
        <f t="shared" si="9"/>
        <v>0</v>
      </c>
      <c r="J225" s="8">
        <v>0</v>
      </c>
      <c r="K225" s="3">
        <v>0</v>
      </c>
      <c r="L225" s="8">
        <v>0</v>
      </c>
      <c r="M225" s="3">
        <v>0</v>
      </c>
    </row>
    <row r="226" spans="1:14">
      <c r="A226" s="5">
        <v>42107</v>
      </c>
      <c r="B226" s="8" t="s">
        <v>12</v>
      </c>
      <c r="C226" s="3">
        <v>3</v>
      </c>
      <c r="D226" s="8" t="s">
        <v>13</v>
      </c>
      <c r="E226" s="10">
        <v>25</v>
      </c>
      <c r="F226" s="8">
        <v>0</v>
      </c>
      <c r="G226" s="3">
        <v>0</v>
      </c>
      <c r="H226" s="8">
        <v>0</v>
      </c>
      <c r="I226" s="3">
        <f t="shared" si="9"/>
        <v>0</v>
      </c>
      <c r="J226" s="8">
        <v>0</v>
      </c>
      <c r="K226" s="3">
        <v>0</v>
      </c>
      <c r="L226" s="8">
        <v>0</v>
      </c>
      <c r="M226" s="3">
        <v>0</v>
      </c>
    </row>
    <row r="227" spans="1:14">
      <c r="A227" s="5">
        <v>42107</v>
      </c>
      <c r="B227" s="8" t="s">
        <v>14</v>
      </c>
      <c r="C227" s="3">
        <v>1</v>
      </c>
      <c r="D227" s="8" t="s">
        <v>5</v>
      </c>
      <c r="E227" s="10">
        <v>7</v>
      </c>
      <c r="F227" s="8">
        <v>0</v>
      </c>
      <c r="G227" s="3">
        <v>0</v>
      </c>
      <c r="H227" s="8">
        <v>0</v>
      </c>
      <c r="I227" s="3">
        <f t="shared" si="9"/>
        <v>0</v>
      </c>
      <c r="J227" s="8">
        <v>0</v>
      </c>
      <c r="K227" s="3">
        <v>0</v>
      </c>
      <c r="L227" s="8">
        <v>0</v>
      </c>
      <c r="M227" s="3">
        <v>0</v>
      </c>
    </row>
    <row r="228" spans="1:14">
      <c r="A228" s="5">
        <v>42107</v>
      </c>
      <c r="B228" s="8" t="s">
        <v>14</v>
      </c>
      <c r="C228" s="3">
        <v>1</v>
      </c>
      <c r="D228" s="8" t="s">
        <v>37</v>
      </c>
      <c r="E228" s="10">
        <v>18</v>
      </c>
      <c r="F228" s="8">
        <v>2</v>
      </c>
      <c r="G228" s="3">
        <v>1</v>
      </c>
      <c r="H228" s="8">
        <v>0</v>
      </c>
      <c r="I228" s="3">
        <f t="shared" si="9"/>
        <v>1</v>
      </c>
      <c r="J228" s="8">
        <v>0</v>
      </c>
      <c r="K228" s="3">
        <v>1</v>
      </c>
      <c r="L228" s="8">
        <v>0</v>
      </c>
      <c r="M228" s="3">
        <v>0</v>
      </c>
    </row>
    <row r="229" spans="1:14">
      <c r="A229" s="5">
        <v>42107</v>
      </c>
      <c r="B229" s="8" t="s">
        <v>14</v>
      </c>
      <c r="C229" s="3">
        <v>1</v>
      </c>
      <c r="D229" s="8" t="s">
        <v>13</v>
      </c>
      <c r="E229" s="10">
        <v>7</v>
      </c>
      <c r="F229" s="8">
        <v>0</v>
      </c>
      <c r="G229" s="3">
        <v>0</v>
      </c>
      <c r="H229" s="8">
        <v>0</v>
      </c>
      <c r="I229" s="3">
        <f t="shared" si="9"/>
        <v>0</v>
      </c>
      <c r="J229" s="8">
        <v>0</v>
      </c>
      <c r="K229" s="3">
        <v>0</v>
      </c>
      <c r="L229" s="8">
        <v>0</v>
      </c>
      <c r="M229" s="3">
        <v>0</v>
      </c>
    </row>
    <row r="230" spans="1:14">
      <c r="A230" s="5">
        <v>42107</v>
      </c>
      <c r="B230" s="8" t="s">
        <v>14</v>
      </c>
      <c r="C230" s="3">
        <v>2</v>
      </c>
      <c r="D230" s="8" t="s">
        <v>5</v>
      </c>
      <c r="E230" s="10">
        <v>0</v>
      </c>
      <c r="F230" s="8">
        <v>2</v>
      </c>
      <c r="G230" s="3">
        <v>2</v>
      </c>
      <c r="H230" s="8">
        <v>0</v>
      </c>
      <c r="I230" s="3">
        <f t="shared" si="9"/>
        <v>0</v>
      </c>
      <c r="J230" s="8">
        <v>0</v>
      </c>
      <c r="K230" s="3">
        <v>0</v>
      </c>
      <c r="L230" s="8">
        <v>0</v>
      </c>
      <c r="M230" s="3">
        <v>0</v>
      </c>
      <c r="N230" s="8" t="s">
        <v>88</v>
      </c>
    </row>
    <row r="231" spans="1:14">
      <c r="A231" s="5">
        <v>42107</v>
      </c>
      <c r="B231" s="8" t="s">
        <v>14</v>
      </c>
      <c r="C231" s="3">
        <v>2</v>
      </c>
      <c r="D231" s="8" t="s">
        <v>37</v>
      </c>
      <c r="E231" s="10">
        <v>12</v>
      </c>
      <c r="F231" s="8">
        <v>0</v>
      </c>
      <c r="G231" s="3">
        <v>0</v>
      </c>
      <c r="H231" s="8">
        <v>0</v>
      </c>
      <c r="I231" s="3">
        <f t="shared" si="9"/>
        <v>0</v>
      </c>
      <c r="J231" s="8">
        <v>0</v>
      </c>
      <c r="K231" s="3">
        <v>0</v>
      </c>
      <c r="L231" s="8">
        <v>0</v>
      </c>
      <c r="M231" s="3">
        <v>0</v>
      </c>
    </row>
    <row r="232" spans="1:14">
      <c r="A232" s="5">
        <v>42107</v>
      </c>
      <c r="B232" s="8" t="s">
        <v>14</v>
      </c>
      <c r="C232" s="3">
        <v>2</v>
      </c>
      <c r="D232" s="8" t="s">
        <v>13</v>
      </c>
      <c r="E232" s="10">
        <v>45</v>
      </c>
      <c r="F232" s="8">
        <v>6</v>
      </c>
      <c r="G232" s="3">
        <v>3</v>
      </c>
      <c r="H232" s="8">
        <v>0</v>
      </c>
      <c r="I232" s="3">
        <f t="shared" si="9"/>
        <v>3</v>
      </c>
      <c r="J232" s="8">
        <v>0</v>
      </c>
      <c r="K232" s="3">
        <v>3</v>
      </c>
      <c r="L232" s="8">
        <v>3</v>
      </c>
      <c r="M232" s="3">
        <v>8</v>
      </c>
      <c r="N232" s="8" t="s">
        <v>87</v>
      </c>
    </row>
    <row r="233" spans="1:14">
      <c r="A233" s="5">
        <v>42107</v>
      </c>
      <c r="B233" s="8" t="s">
        <v>14</v>
      </c>
      <c r="C233" s="3">
        <v>3</v>
      </c>
      <c r="D233" s="8" t="s">
        <v>5</v>
      </c>
      <c r="E233" s="10">
        <v>1</v>
      </c>
      <c r="F233" s="8">
        <v>0</v>
      </c>
      <c r="G233" s="3">
        <v>0</v>
      </c>
      <c r="H233" s="8">
        <v>0</v>
      </c>
      <c r="I233" s="3">
        <f t="shared" si="9"/>
        <v>0</v>
      </c>
      <c r="J233" s="8">
        <v>0</v>
      </c>
      <c r="K233" s="3">
        <v>0</v>
      </c>
      <c r="L233" s="8">
        <v>0</v>
      </c>
      <c r="M233" s="3">
        <v>0</v>
      </c>
      <c r="N233" s="8" t="s">
        <v>56</v>
      </c>
    </row>
    <row r="234" spans="1:14">
      <c r="A234" s="5">
        <v>42107</v>
      </c>
      <c r="B234" s="8" t="s">
        <v>14</v>
      </c>
      <c r="C234" s="3">
        <v>3</v>
      </c>
      <c r="D234" s="8" t="s">
        <v>37</v>
      </c>
      <c r="E234" s="10">
        <v>15</v>
      </c>
      <c r="F234" s="8">
        <v>0</v>
      </c>
      <c r="G234" s="3">
        <v>0</v>
      </c>
      <c r="H234" s="8">
        <v>0</v>
      </c>
      <c r="I234" s="3">
        <f t="shared" si="9"/>
        <v>0</v>
      </c>
      <c r="J234" s="8">
        <v>0</v>
      </c>
      <c r="K234" s="3">
        <v>0</v>
      </c>
      <c r="L234" s="8">
        <v>0</v>
      </c>
      <c r="M234" s="3">
        <v>0</v>
      </c>
      <c r="N234" s="8" t="s">
        <v>62</v>
      </c>
    </row>
    <row r="235" spans="1:14">
      <c r="A235" s="5">
        <v>42107</v>
      </c>
      <c r="B235" s="8" t="s">
        <v>14</v>
      </c>
      <c r="C235" s="3">
        <v>3</v>
      </c>
      <c r="D235" s="8" t="s">
        <v>13</v>
      </c>
      <c r="E235" s="10">
        <v>10</v>
      </c>
      <c r="F235" s="8">
        <v>0</v>
      </c>
      <c r="G235" s="3">
        <v>0</v>
      </c>
      <c r="H235" s="8">
        <v>0</v>
      </c>
      <c r="I235" s="3">
        <f t="shared" si="9"/>
        <v>0</v>
      </c>
      <c r="J235" s="8">
        <v>0</v>
      </c>
      <c r="K235" s="3">
        <v>0</v>
      </c>
      <c r="L235" s="8">
        <v>0</v>
      </c>
      <c r="M235" s="3">
        <v>0</v>
      </c>
    </row>
    <row r="236" spans="1:14">
      <c r="A236" s="5">
        <v>42107</v>
      </c>
      <c r="B236" s="8" t="s">
        <v>15</v>
      </c>
      <c r="C236" s="3">
        <v>1</v>
      </c>
      <c r="D236" s="8" t="s">
        <v>5</v>
      </c>
      <c r="E236" s="10">
        <v>10</v>
      </c>
      <c r="F236" s="8">
        <v>0</v>
      </c>
      <c r="G236" s="3">
        <v>0</v>
      </c>
      <c r="H236" s="8">
        <v>0</v>
      </c>
      <c r="I236" s="3">
        <f t="shared" si="9"/>
        <v>0</v>
      </c>
      <c r="J236" s="8">
        <v>0</v>
      </c>
      <c r="K236" s="3">
        <v>0</v>
      </c>
      <c r="L236" s="8">
        <v>0</v>
      </c>
      <c r="M236" s="3">
        <v>0</v>
      </c>
    </row>
    <row r="237" spans="1:14">
      <c r="A237" s="5">
        <v>42107</v>
      </c>
      <c r="B237" s="8" t="s">
        <v>15</v>
      </c>
      <c r="C237" s="3">
        <v>1</v>
      </c>
      <c r="D237" s="8" t="s">
        <v>37</v>
      </c>
      <c r="E237" s="10">
        <v>18</v>
      </c>
      <c r="F237" s="8">
        <v>1</v>
      </c>
      <c r="G237" s="3">
        <v>1</v>
      </c>
      <c r="H237" s="8">
        <v>0</v>
      </c>
      <c r="I237" s="3">
        <f t="shared" si="9"/>
        <v>0</v>
      </c>
      <c r="J237" s="8">
        <v>0</v>
      </c>
      <c r="K237" s="3">
        <v>0</v>
      </c>
      <c r="L237" s="8">
        <v>1</v>
      </c>
      <c r="M237" s="3">
        <v>3</v>
      </c>
      <c r="N237" s="8" t="s">
        <v>89</v>
      </c>
    </row>
    <row r="238" spans="1:14">
      <c r="A238" s="5">
        <v>42107</v>
      </c>
      <c r="B238" s="8" t="s">
        <v>15</v>
      </c>
      <c r="C238" s="3">
        <v>1</v>
      </c>
      <c r="D238" s="8" t="s">
        <v>13</v>
      </c>
      <c r="E238" s="10">
        <v>7</v>
      </c>
      <c r="F238" s="8">
        <v>2</v>
      </c>
      <c r="G238" s="3">
        <v>2</v>
      </c>
      <c r="H238" s="8">
        <v>0</v>
      </c>
      <c r="I238" s="3">
        <f t="shared" si="9"/>
        <v>0</v>
      </c>
      <c r="J238" s="8">
        <v>0</v>
      </c>
      <c r="K238" s="3">
        <v>0</v>
      </c>
      <c r="L238" s="8">
        <v>1</v>
      </c>
      <c r="M238" s="3">
        <v>0</v>
      </c>
      <c r="N238" s="8" t="s">
        <v>90</v>
      </c>
    </row>
    <row r="239" spans="1:14">
      <c r="A239" s="5">
        <v>42107</v>
      </c>
      <c r="B239" s="8" t="s">
        <v>15</v>
      </c>
      <c r="C239" s="3">
        <v>2</v>
      </c>
      <c r="D239" s="8" t="s">
        <v>5</v>
      </c>
      <c r="E239" s="10">
        <v>10</v>
      </c>
      <c r="F239" s="8">
        <v>2</v>
      </c>
      <c r="G239" s="3">
        <v>2</v>
      </c>
      <c r="H239" s="8">
        <v>0</v>
      </c>
      <c r="I239" s="3">
        <f t="shared" si="9"/>
        <v>0</v>
      </c>
      <c r="J239" s="8">
        <v>0</v>
      </c>
      <c r="K239" s="3">
        <v>0</v>
      </c>
      <c r="L239" s="8">
        <v>0</v>
      </c>
      <c r="M239" s="3">
        <v>0</v>
      </c>
      <c r="N239" s="8" t="s">
        <v>55</v>
      </c>
    </row>
    <row r="240" spans="1:14">
      <c r="A240" s="5">
        <v>42107</v>
      </c>
      <c r="B240" s="8" t="s">
        <v>15</v>
      </c>
      <c r="C240" s="3">
        <v>2</v>
      </c>
      <c r="D240" s="8" t="s">
        <v>37</v>
      </c>
      <c r="E240" s="10">
        <v>10</v>
      </c>
      <c r="F240" s="8">
        <v>0</v>
      </c>
      <c r="G240" s="3">
        <v>0</v>
      </c>
      <c r="H240" s="8">
        <v>0</v>
      </c>
      <c r="I240" s="3">
        <f t="shared" si="9"/>
        <v>0</v>
      </c>
      <c r="J240" s="8">
        <v>0</v>
      </c>
      <c r="K240" s="3">
        <v>0</v>
      </c>
      <c r="L240" s="8">
        <v>0</v>
      </c>
      <c r="M240" s="3">
        <v>0</v>
      </c>
    </row>
    <row r="241" spans="1:14">
      <c r="A241" s="5">
        <v>42107</v>
      </c>
      <c r="B241" s="8" t="s">
        <v>15</v>
      </c>
      <c r="C241" s="3">
        <v>2</v>
      </c>
      <c r="D241" s="8" t="s">
        <v>13</v>
      </c>
      <c r="E241" s="10">
        <v>5</v>
      </c>
      <c r="F241" s="8">
        <v>0</v>
      </c>
      <c r="G241" s="3">
        <v>0</v>
      </c>
      <c r="H241" s="8">
        <v>0</v>
      </c>
      <c r="I241" s="3">
        <f t="shared" si="9"/>
        <v>0</v>
      </c>
      <c r="J241" s="8">
        <v>0</v>
      </c>
      <c r="K241" s="3">
        <v>0</v>
      </c>
      <c r="L241" s="8">
        <v>0</v>
      </c>
      <c r="M241" s="3">
        <v>0</v>
      </c>
    </row>
    <row r="242" spans="1:14">
      <c r="A242" s="5">
        <v>42107</v>
      </c>
      <c r="B242" s="8" t="s">
        <v>15</v>
      </c>
      <c r="C242" s="3">
        <v>3</v>
      </c>
      <c r="D242" s="8" t="s">
        <v>5</v>
      </c>
      <c r="E242" s="10">
        <v>2</v>
      </c>
      <c r="F242" s="8">
        <v>0</v>
      </c>
      <c r="G242" s="3">
        <v>0</v>
      </c>
      <c r="H242" s="8">
        <v>0</v>
      </c>
      <c r="I242" s="3">
        <f t="shared" si="9"/>
        <v>0</v>
      </c>
      <c r="J242" s="8">
        <v>0</v>
      </c>
      <c r="K242" s="3">
        <v>0</v>
      </c>
      <c r="L242" s="8">
        <v>0</v>
      </c>
      <c r="M242" s="3">
        <v>0</v>
      </c>
    </row>
    <row r="243" spans="1:14">
      <c r="A243" s="5">
        <v>42107</v>
      </c>
      <c r="B243" s="8" t="s">
        <v>15</v>
      </c>
      <c r="C243" s="3">
        <v>3</v>
      </c>
      <c r="D243" s="8" t="s">
        <v>37</v>
      </c>
      <c r="E243" s="10">
        <v>12</v>
      </c>
      <c r="F243" s="8">
        <v>0</v>
      </c>
      <c r="G243" s="3">
        <v>0</v>
      </c>
      <c r="H243" s="8">
        <v>0</v>
      </c>
      <c r="I243" s="3">
        <f t="shared" si="9"/>
        <v>0</v>
      </c>
      <c r="J243" s="8">
        <v>0</v>
      </c>
      <c r="K243" s="3">
        <v>0</v>
      </c>
      <c r="L243" s="8">
        <v>0</v>
      </c>
      <c r="M243" s="3">
        <v>0</v>
      </c>
    </row>
    <row r="244" spans="1:14">
      <c r="A244" s="5">
        <v>42107</v>
      </c>
      <c r="B244" s="8" t="s">
        <v>15</v>
      </c>
      <c r="C244" s="3">
        <v>3</v>
      </c>
      <c r="D244" s="8" t="s">
        <v>13</v>
      </c>
      <c r="E244" s="10">
        <v>8</v>
      </c>
      <c r="F244" s="8">
        <v>0</v>
      </c>
      <c r="G244" s="3">
        <v>0</v>
      </c>
      <c r="H244" s="8">
        <v>0</v>
      </c>
      <c r="I244" s="3">
        <f t="shared" si="9"/>
        <v>0</v>
      </c>
      <c r="J244" s="8">
        <v>0</v>
      </c>
      <c r="K244" s="3">
        <v>0</v>
      </c>
      <c r="L244" s="8">
        <v>0</v>
      </c>
      <c r="M244" s="3">
        <v>0</v>
      </c>
      <c r="N244" s="8" t="s">
        <v>60</v>
      </c>
    </row>
    <row r="245" spans="1:14">
      <c r="A245" s="5">
        <v>42107</v>
      </c>
      <c r="B245" s="8" t="s">
        <v>16</v>
      </c>
      <c r="C245" s="3">
        <v>1</v>
      </c>
      <c r="D245" s="8" t="s">
        <v>5</v>
      </c>
      <c r="E245" s="10">
        <v>4</v>
      </c>
      <c r="F245" s="8">
        <v>0</v>
      </c>
      <c r="G245" s="3">
        <v>0</v>
      </c>
      <c r="H245" s="8">
        <v>0</v>
      </c>
      <c r="I245" s="3">
        <f t="shared" si="9"/>
        <v>0</v>
      </c>
      <c r="J245" s="8">
        <v>0</v>
      </c>
      <c r="K245" s="3">
        <v>0</v>
      </c>
      <c r="L245" s="8">
        <v>0</v>
      </c>
      <c r="M245" s="3">
        <v>0</v>
      </c>
    </row>
    <row r="246" spans="1:14">
      <c r="A246" s="5">
        <v>42107</v>
      </c>
      <c r="B246" s="8" t="s">
        <v>16</v>
      </c>
      <c r="C246" s="3">
        <v>1</v>
      </c>
      <c r="D246" s="8" t="s">
        <v>37</v>
      </c>
      <c r="E246" s="10">
        <v>0</v>
      </c>
      <c r="F246" s="8">
        <v>0</v>
      </c>
      <c r="G246" s="3">
        <v>0</v>
      </c>
      <c r="H246" s="8">
        <v>0</v>
      </c>
      <c r="I246" s="3">
        <f t="shared" si="9"/>
        <v>0</v>
      </c>
      <c r="J246" s="8">
        <v>0</v>
      </c>
      <c r="K246" s="3">
        <v>0</v>
      </c>
      <c r="L246" s="8">
        <v>0</v>
      </c>
      <c r="M246" s="3">
        <v>0</v>
      </c>
    </row>
    <row r="247" spans="1:14">
      <c r="A247" s="5">
        <v>42107</v>
      </c>
      <c r="B247" s="8" t="s">
        <v>16</v>
      </c>
      <c r="C247" s="3">
        <v>1</v>
      </c>
      <c r="D247" s="8" t="s">
        <v>13</v>
      </c>
      <c r="E247" s="10">
        <v>2</v>
      </c>
      <c r="F247" s="8">
        <v>0</v>
      </c>
      <c r="G247" s="3">
        <v>0</v>
      </c>
      <c r="H247" s="8">
        <v>0</v>
      </c>
      <c r="I247" s="3">
        <f t="shared" si="9"/>
        <v>0</v>
      </c>
      <c r="J247" s="8">
        <v>0</v>
      </c>
      <c r="K247" s="3">
        <v>0</v>
      </c>
      <c r="L247" s="8">
        <v>0</v>
      </c>
      <c r="M247" s="3">
        <v>0</v>
      </c>
    </row>
    <row r="248" spans="1:14">
      <c r="A248" s="5">
        <v>42107</v>
      </c>
      <c r="B248" s="8" t="s">
        <v>16</v>
      </c>
      <c r="C248" s="3">
        <v>2</v>
      </c>
      <c r="D248" s="8" t="s">
        <v>5</v>
      </c>
      <c r="E248" s="10">
        <v>8</v>
      </c>
      <c r="F248" s="8">
        <v>0</v>
      </c>
      <c r="G248" s="3">
        <v>0</v>
      </c>
      <c r="H248" s="8">
        <v>0</v>
      </c>
      <c r="I248" s="3">
        <f t="shared" si="9"/>
        <v>0</v>
      </c>
      <c r="J248" s="8">
        <v>0</v>
      </c>
      <c r="K248" s="3">
        <v>0</v>
      </c>
      <c r="L248" s="8">
        <v>0</v>
      </c>
      <c r="M248" s="3">
        <v>0</v>
      </c>
    </row>
    <row r="249" spans="1:14">
      <c r="A249" s="5">
        <v>42107</v>
      </c>
      <c r="B249" s="8" t="s">
        <v>16</v>
      </c>
      <c r="C249" s="3">
        <v>2</v>
      </c>
      <c r="D249" s="8" t="s">
        <v>37</v>
      </c>
      <c r="E249" s="10">
        <v>4</v>
      </c>
      <c r="F249" s="8">
        <v>0</v>
      </c>
      <c r="G249" s="3">
        <v>0</v>
      </c>
      <c r="H249" s="8">
        <v>0</v>
      </c>
      <c r="I249" s="3">
        <f t="shared" si="9"/>
        <v>0</v>
      </c>
      <c r="J249" s="8">
        <v>0</v>
      </c>
      <c r="K249" s="3">
        <v>0</v>
      </c>
      <c r="L249" s="8">
        <v>0</v>
      </c>
      <c r="M249" s="3">
        <v>0</v>
      </c>
    </row>
    <row r="250" spans="1:14">
      <c r="A250" s="5">
        <v>42107</v>
      </c>
      <c r="B250" s="8" t="s">
        <v>16</v>
      </c>
      <c r="C250" s="3">
        <v>2</v>
      </c>
      <c r="D250" s="8" t="s">
        <v>13</v>
      </c>
      <c r="E250" s="10">
        <v>1</v>
      </c>
      <c r="F250" s="8">
        <v>0</v>
      </c>
      <c r="G250" s="3">
        <v>0</v>
      </c>
      <c r="H250" s="8">
        <v>0</v>
      </c>
      <c r="I250" s="3">
        <f t="shared" si="9"/>
        <v>0</v>
      </c>
      <c r="J250" s="8">
        <v>0</v>
      </c>
      <c r="K250" s="3">
        <v>0</v>
      </c>
      <c r="L250" s="8">
        <v>0</v>
      </c>
      <c r="M250" s="3">
        <v>0</v>
      </c>
    </row>
    <row r="251" spans="1:14">
      <c r="A251" s="5">
        <v>42107</v>
      </c>
      <c r="B251" s="8" t="s">
        <v>16</v>
      </c>
      <c r="C251" s="3">
        <v>3</v>
      </c>
      <c r="D251" s="8" t="s">
        <v>5</v>
      </c>
      <c r="E251" s="10">
        <v>0</v>
      </c>
      <c r="F251" s="8">
        <v>0</v>
      </c>
      <c r="G251" s="3">
        <v>0</v>
      </c>
      <c r="H251" s="8">
        <v>0</v>
      </c>
      <c r="I251" s="3">
        <f t="shared" si="9"/>
        <v>0</v>
      </c>
      <c r="J251" s="8">
        <v>0</v>
      </c>
      <c r="K251" s="3">
        <v>0</v>
      </c>
      <c r="L251" s="8">
        <v>0</v>
      </c>
      <c r="M251" s="3">
        <v>0</v>
      </c>
    </row>
    <row r="252" spans="1:14">
      <c r="A252" s="5">
        <v>42107</v>
      </c>
      <c r="B252" s="8" t="s">
        <v>16</v>
      </c>
      <c r="C252" s="3">
        <v>3</v>
      </c>
      <c r="D252" s="8" t="s">
        <v>37</v>
      </c>
      <c r="E252" s="10">
        <v>3</v>
      </c>
      <c r="F252" s="8">
        <v>0</v>
      </c>
      <c r="G252" s="3">
        <v>0</v>
      </c>
      <c r="H252" s="8">
        <v>0</v>
      </c>
      <c r="I252" s="3">
        <f t="shared" si="9"/>
        <v>0</v>
      </c>
      <c r="J252" s="8">
        <v>0</v>
      </c>
      <c r="K252" s="3">
        <v>0</v>
      </c>
      <c r="L252" s="8">
        <v>0</v>
      </c>
      <c r="M252" s="3">
        <v>0</v>
      </c>
    </row>
    <row r="253" spans="1:14">
      <c r="A253" s="5">
        <v>42107</v>
      </c>
      <c r="B253" s="8" t="s">
        <v>16</v>
      </c>
      <c r="C253" s="3">
        <v>3</v>
      </c>
      <c r="D253" s="8" t="s">
        <v>13</v>
      </c>
      <c r="E253" s="10">
        <v>2</v>
      </c>
      <c r="F253" s="8">
        <v>0</v>
      </c>
      <c r="G253" s="3">
        <v>0</v>
      </c>
      <c r="H253" s="8">
        <v>0</v>
      </c>
      <c r="I253" s="3">
        <f t="shared" si="9"/>
        <v>0</v>
      </c>
      <c r="J253" s="8">
        <v>0</v>
      </c>
      <c r="K253" s="3">
        <v>0</v>
      </c>
      <c r="L253" s="8">
        <v>0</v>
      </c>
      <c r="M253" s="3">
        <v>0</v>
      </c>
    </row>
    <row r="254" spans="1:14">
      <c r="I254" s="3">
        <f t="shared" si="9"/>
        <v>0</v>
      </c>
    </row>
    <row r="255" spans="1:14">
      <c r="I255" s="3">
        <f t="shared" si="9"/>
        <v>0</v>
      </c>
    </row>
    <row r="256" spans="1:14">
      <c r="I256" s="3">
        <f t="shared" si="9"/>
        <v>0</v>
      </c>
    </row>
    <row r="257" spans="9:9">
      <c r="I257" s="3">
        <f t="shared" si="9"/>
        <v>0</v>
      </c>
    </row>
    <row r="258" spans="9:9">
      <c r="I258" s="3">
        <f t="shared" ref="I258:I321" si="10">F258-G258+H258</f>
        <v>0</v>
      </c>
    </row>
    <row r="259" spans="9:9">
      <c r="I259" s="3">
        <f t="shared" si="10"/>
        <v>0</v>
      </c>
    </row>
    <row r="260" spans="9:9">
      <c r="I260" s="3">
        <f t="shared" si="10"/>
        <v>0</v>
      </c>
    </row>
    <row r="261" spans="9:9">
      <c r="I261" s="3">
        <f t="shared" si="10"/>
        <v>0</v>
      </c>
    </row>
    <row r="262" spans="9:9">
      <c r="I262" s="3">
        <f t="shared" si="10"/>
        <v>0</v>
      </c>
    </row>
    <row r="263" spans="9:9">
      <c r="I263" s="3">
        <f t="shared" si="10"/>
        <v>0</v>
      </c>
    </row>
    <row r="264" spans="9:9">
      <c r="I264" s="3">
        <f t="shared" si="10"/>
        <v>0</v>
      </c>
    </row>
    <row r="265" spans="9:9">
      <c r="I265" s="3">
        <f t="shared" si="10"/>
        <v>0</v>
      </c>
    </row>
    <row r="266" spans="9:9">
      <c r="I266" s="3">
        <f t="shared" si="10"/>
        <v>0</v>
      </c>
    </row>
    <row r="267" spans="9:9">
      <c r="I267" s="3">
        <f t="shared" si="10"/>
        <v>0</v>
      </c>
    </row>
    <row r="268" spans="9:9">
      <c r="I268" s="3">
        <f t="shared" si="10"/>
        <v>0</v>
      </c>
    </row>
    <row r="269" spans="9:9">
      <c r="I269" s="3">
        <f t="shared" si="10"/>
        <v>0</v>
      </c>
    </row>
    <row r="270" spans="9:9">
      <c r="I270" s="3">
        <f t="shared" si="10"/>
        <v>0</v>
      </c>
    </row>
    <row r="271" spans="9:9">
      <c r="I271" s="3">
        <f t="shared" si="10"/>
        <v>0</v>
      </c>
    </row>
    <row r="272" spans="9:9">
      <c r="I272" s="3">
        <f t="shared" si="10"/>
        <v>0</v>
      </c>
    </row>
    <row r="273" spans="9:9">
      <c r="I273" s="3">
        <f t="shared" si="10"/>
        <v>0</v>
      </c>
    </row>
    <row r="274" spans="9:9">
      <c r="I274" s="3">
        <f t="shared" si="10"/>
        <v>0</v>
      </c>
    </row>
    <row r="275" spans="9:9">
      <c r="I275" s="3">
        <f t="shared" si="10"/>
        <v>0</v>
      </c>
    </row>
    <row r="276" spans="9:9">
      <c r="I276" s="3">
        <f t="shared" si="10"/>
        <v>0</v>
      </c>
    </row>
    <row r="277" spans="9:9">
      <c r="I277" s="3">
        <f t="shared" si="10"/>
        <v>0</v>
      </c>
    </row>
    <row r="278" spans="9:9">
      <c r="I278" s="3">
        <f t="shared" si="10"/>
        <v>0</v>
      </c>
    </row>
    <row r="279" spans="9:9">
      <c r="I279" s="3">
        <f t="shared" si="10"/>
        <v>0</v>
      </c>
    </row>
    <row r="280" spans="9:9">
      <c r="I280" s="3">
        <f t="shared" si="10"/>
        <v>0</v>
      </c>
    </row>
    <row r="281" spans="9:9">
      <c r="I281" s="3">
        <f t="shared" si="10"/>
        <v>0</v>
      </c>
    </row>
    <row r="282" spans="9:9">
      <c r="I282" s="3">
        <f t="shared" si="10"/>
        <v>0</v>
      </c>
    </row>
    <row r="283" spans="9:9">
      <c r="I283" s="3">
        <f t="shared" si="10"/>
        <v>0</v>
      </c>
    </row>
    <row r="284" spans="9:9">
      <c r="I284" s="3">
        <f t="shared" si="10"/>
        <v>0</v>
      </c>
    </row>
    <row r="285" spans="9:9">
      <c r="I285" s="3">
        <f t="shared" si="10"/>
        <v>0</v>
      </c>
    </row>
    <row r="286" spans="9:9">
      <c r="I286" s="3">
        <f t="shared" si="10"/>
        <v>0</v>
      </c>
    </row>
    <row r="287" spans="9:9">
      <c r="I287" s="3">
        <f t="shared" si="10"/>
        <v>0</v>
      </c>
    </row>
    <row r="288" spans="9:9">
      <c r="I288" s="3">
        <f t="shared" si="10"/>
        <v>0</v>
      </c>
    </row>
    <row r="289" spans="9:9">
      <c r="I289" s="3">
        <f t="shared" si="10"/>
        <v>0</v>
      </c>
    </row>
    <row r="290" spans="9:9">
      <c r="I290" s="3">
        <f t="shared" si="10"/>
        <v>0</v>
      </c>
    </row>
    <row r="291" spans="9:9">
      <c r="I291" s="3">
        <f t="shared" si="10"/>
        <v>0</v>
      </c>
    </row>
    <row r="292" spans="9:9">
      <c r="I292" s="3">
        <f t="shared" si="10"/>
        <v>0</v>
      </c>
    </row>
    <row r="293" spans="9:9">
      <c r="I293" s="3">
        <f t="shared" si="10"/>
        <v>0</v>
      </c>
    </row>
    <row r="294" spans="9:9">
      <c r="I294" s="3">
        <f t="shared" si="10"/>
        <v>0</v>
      </c>
    </row>
    <row r="295" spans="9:9">
      <c r="I295" s="3">
        <f t="shared" si="10"/>
        <v>0</v>
      </c>
    </row>
    <row r="296" spans="9:9">
      <c r="I296" s="3">
        <f t="shared" si="10"/>
        <v>0</v>
      </c>
    </row>
    <row r="297" spans="9:9">
      <c r="I297" s="3">
        <f t="shared" si="10"/>
        <v>0</v>
      </c>
    </row>
    <row r="298" spans="9:9">
      <c r="I298" s="3">
        <f t="shared" si="10"/>
        <v>0</v>
      </c>
    </row>
    <row r="299" spans="9:9">
      <c r="I299" s="3">
        <f t="shared" si="10"/>
        <v>0</v>
      </c>
    </row>
    <row r="300" spans="9:9">
      <c r="I300" s="3">
        <f t="shared" si="10"/>
        <v>0</v>
      </c>
    </row>
    <row r="301" spans="9:9">
      <c r="I301" s="3">
        <f t="shared" si="10"/>
        <v>0</v>
      </c>
    </row>
    <row r="302" spans="9:9">
      <c r="I302" s="3">
        <f t="shared" si="10"/>
        <v>0</v>
      </c>
    </row>
    <row r="303" spans="9:9">
      <c r="I303" s="3">
        <f t="shared" si="10"/>
        <v>0</v>
      </c>
    </row>
    <row r="304" spans="9:9">
      <c r="I304" s="3">
        <f t="shared" si="10"/>
        <v>0</v>
      </c>
    </row>
    <row r="305" spans="9:9">
      <c r="I305" s="3">
        <f t="shared" si="10"/>
        <v>0</v>
      </c>
    </row>
    <row r="306" spans="9:9">
      <c r="I306" s="3">
        <f t="shared" si="10"/>
        <v>0</v>
      </c>
    </row>
    <row r="307" spans="9:9">
      <c r="I307" s="3">
        <f t="shared" si="10"/>
        <v>0</v>
      </c>
    </row>
    <row r="308" spans="9:9">
      <c r="I308" s="3">
        <f t="shared" si="10"/>
        <v>0</v>
      </c>
    </row>
    <row r="309" spans="9:9">
      <c r="I309" s="3">
        <f t="shared" si="10"/>
        <v>0</v>
      </c>
    </row>
    <row r="310" spans="9:9">
      <c r="I310" s="3">
        <f t="shared" si="10"/>
        <v>0</v>
      </c>
    </row>
    <row r="311" spans="9:9">
      <c r="I311" s="3">
        <f t="shared" si="10"/>
        <v>0</v>
      </c>
    </row>
    <row r="312" spans="9:9">
      <c r="I312" s="3">
        <f t="shared" si="10"/>
        <v>0</v>
      </c>
    </row>
    <row r="313" spans="9:9">
      <c r="I313" s="3">
        <f t="shared" si="10"/>
        <v>0</v>
      </c>
    </row>
    <row r="314" spans="9:9">
      <c r="I314" s="3">
        <f t="shared" si="10"/>
        <v>0</v>
      </c>
    </row>
    <row r="315" spans="9:9">
      <c r="I315" s="3">
        <f t="shared" si="10"/>
        <v>0</v>
      </c>
    </row>
    <row r="316" spans="9:9">
      <c r="I316" s="3">
        <f t="shared" si="10"/>
        <v>0</v>
      </c>
    </row>
    <row r="317" spans="9:9">
      <c r="I317" s="3">
        <f t="shared" si="10"/>
        <v>0</v>
      </c>
    </row>
    <row r="318" spans="9:9">
      <c r="I318" s="3">
        <f t="shared" si="10"/>
        <v>0</v>
      </c>
    </row>
    <row r="319" spans="9:9">
      <c r="I319" s="3">
        <f t="shared" si="10"/>
        <v>0</v>
      </c>
    </row>
    <row r="320" spans="9:9">
      <c r="I320" s="3">
        <f t="shared" si="10"/>
        <v>0</v>
      </c>
    </row>
    <row r="321" spans="9:9">
      <c r="I321" s="3">
        <f t="shared" si="10"/>
        <v>0</v>
      </c>
    </row>
    <row r="322" spans="9:9">
      <c r="I322" s="3">
        <f t="shared" ref="I322:I385" si="11">F322-G322+H322</f>
        <v>0</v>
      </c>
    </row>
    <row r="323" spans="9:9">
      <c r="I323" s="3">
        <f t="shared" si="11"/>
        <v>0</v>
      </c>
    </row>
    <row r="324" spans="9:9">
      <c r="I324" s="3">
        <f t="shared" si="11"/>
        <v>0</v>
      </c>
    </row>
    <row r="325" spans="9:9">
      <c r="I325" s="3">
        <f t="shared" si="11"/>
        <v>0</v>
      </c>
    </row>
    <row r="326" spans="9:9">
      <c r="I326" s="3">
        <f t="shared" si="11"/>
        <v>0</v>
      </c>
    </row>
    <row r="327" spans="9:9">
      <c r="I327" s="3">
        <f t="shared" si="11"/>
        <v>0</v>
      </c>
    </row>
    <row r="328" spans="9:9">
      <c r="I328" s="3">
        <f t="shared" si="11"/>
        <v>0</v>
      </c>
    </row>
    <row r="329" spans="9:9">
      <c r="I329" s="3">
        <f t="shared" si="11"/>
        <v>0</v>
      </c>
    </row>
    <row r="330" spans="9:9">
      <c r="I330" s="3">
        <f t="shared" si="11"/>
        <v>0</v>
      </c>
    </row>
    <row r="331" spans="9:9">
      <c r="I331" s="3">
        <f t="shared" si="11"/>
        <v>0</v>
      </c>
    </row>
    <row r="332" spans="9:9">
      <c r="I332" s="3">
        <f t="shared" si="11"/>
        <v>0</v>
      </c>
    </row>
    <row r="333" spans="9:9">
      <c r="I333" s="3">
        <f t="shared" si="11"/>
        <v>0</v>
      </c>
    </row>
    <row r="334" spans="9:9">
      <c r="I334" s="3">
        <f t="shared" si="11"/>
        <v>0</v>
      </c>
    </row>
    <row r="335" spans="9:9">
      <c r="I335" s="3">
        <f t="shared" si="11"/>
        <v>0</v>
      </c>
    </row>
    <row r="336" spans="9:9">
      <c r="I336" s="3">
        <f t="shared" si="11"/>
        <v>0</v>
      </c>
    </row>
    <row r="337" spans="9:9">
      <c r="I337" s="3">
        <f t="shared" si="11"/>
        <v>0</v>
      </c>
    </row>
    <row r="338" spans="9:9">
      <c r="I338" s="3">
        <f t="shared" si="11"/>
        <v>0</v>
      </c>
    </row>
    <row r="339" spans="9:9">
      <c r="I339" s="3">
        <f t="shared" si="11"/>
        <v>0</v>
      </c>
    </row>
    <row r="340" spans="9:9">
      <c r="I340" s="3">
        <f t="shared" si="11"/>
        <v>0</v>
      </c>
    </row>
    <row r="341" spans="9:9">
      <c r="I341" s="3">
        <f t="shared" si="11"/>
        <v>0</v>
      </c>
    </row>
    <row r="342" spans="9:9">
      <c r="I342" s="3">
        <f t="shared" si="11"/>
        <v>0</v>
      </c>
    </row>
    <row r="343" spans="9:9">
      <c r="I343" s="3">
        <f t="shared" si="11"/>
        <v>0</v>
      </c>
    </row>
    <row r="344" spans="9:9">
      <c r="I344" s="3">
        <f t="shared" si="11"/>
        <v>0</v>
      </c>
    </row>
    <row r="345" spans="9:9">
      <c r="I345" s="3">
        <f t="shared" si="11"/>
        <v>0</v>
      </c>
    </row>
    <row r="346" spans="9:9">
      <c r="I346" s="3">
        <f t="shared" si="11"/>
        <v>0</v>
      </c>
    </row>
    <row r="347" spans="9:9">
      <c r="I347" s="3">
        <f t="shared" si="11"/>
        <v>0</v>
      </c>
    </row>
    <row r="348" spans="9:9">
      <c r="I348" s="3">
        <f t="shared" si="11"/>
        <v>0</v>
      </c>
    </row>
    <row r="349" spans="9:9">
      <c r="I349" s="3">
        <f t="shared" si="11"/>
        <v>0</v>
      </c>
    </row>
    <row r="350" spans="9:9">
      <c r="I350" s="3">
        <f t="shared" si="11"/>
        <v>0</v>
      </c>
    </row>
    <row r="351" spans="9:9">
      <c r="I351" s="3">
        <f t="shared" si="11"/>
        <v>0</v>
      </c>
    </row>
    <row r="352" spans="9:9">
      <c r="I352" s="3">
        <f t="shared" si="11"/>
        <v>0</v>
      </c>
    </row>
    <row r="353" spans="9:9">
      <c r="I353" s="3">
        <f t="shared" si="11"/>
        <v>0</v>
      </c>
    </row>
    <row r="354" spans="9:9">
      <c r="I354" s="3">
        <f t="shared" si="11"/>
        <v>0</v>
      </c>
    </row>
    <row r="355" spans="9:9">
      <c r="I355" s="3">
        <f t="shared" si="11"/>
        <v>0</v>
      </c>
    </row>
    <row r="356" spans="9:9">
      <c r="I356" s="3">
        <f t="shared" si="11"/>
        <v>0</v>
      </c>
    </row>
    <row r="357" spans="9:9">
      <c r="I357" s="3">
        <f t="shared" si="11"/>
        <v>0</v>
      </c>
    </row>
    <row r="358" spans="9:9">
      <c r="I358" s="3">
        <f t="shared" si="11"/>
        <v>0</v>
      </c>
    </row>
    <row r="359" spans="9:9">
      <c r="I359" s="3">
        <f t="shared" si="11"/>
        <v>0</v>
      </c>
    </row>
    <row r="360" spans="9:9">
      <c r="I360" s="3">
        <f t="shared" si="11"/>
        <v>0</v>
      </c>
    </row>
    <row r="361" spans="9:9">
      <c r="I361" s="3">
        <f t="shared" si="11"/>
        <v>0</v>
      </c>
    </row>
    <row r="362" spans="9:9">
      <c r="I362" s="3">
        <f t="shared" si="11"/>
        <v>0</v>
      </c>
    </row>
    <row r="363" spans="9:9">
      <c r="I363" s="3">
        <f t="shared" si="11"/>
        <v>0</v>
      </c>
    </row>
    <row r="364" spans="9:9">
      <c r="I364" s="3">
        <f t="shared" si="11"/>
        <v>0</v>
      </c>
    </row>
    <row r="365" spans="9:9">
      <c r="I365" s="3">
        <f t="shared" si="11"/>
        <v>0</v>
      </c>
    </row>
    <row r="366" spans="9:9">
      <c r="I366" s="3">
        <f t="shared" si="11"/>
        <v>0</v>
      </c>
    </row>
    <row r="367" spans="9:9">
      <c r="I367" s="3">
        <f t="shared" si="11"/>
        <v>0</v>
      </c>
    </row>
    <row r="368" spans="9:9">
      <c r="I368" s="3">
        <f t="shared" si="11"/>
        <v>0</v>
      </c>
    </row>
    <row r="369" spans="9:9">
      <c r="I369" s="3">
        <f t="shared" si="11"/>
        <v>0</v>
      </c>
    </row>
    <row r="370" spans="9:9">
      <c r="I370" s="3">
        <f t="shared" si="11"/>
        <v>0</v>
      </c>
    </row>
    <row r="371" spans="9:9">
      <c r="I371" s="3">
        <f t="shared" si="11"/>
        <v>0</v>
      </c>
    </row>
    <row r="372" spans="9:9">
      <c r="I372" s="3">
        <f t="shared" si="11"/>
        <v>0</v>
      </c>
    </row>
    <row r="373" spans="9:9">
      <c r="I373" s="3">
        <f t="shared" si="11"/>
        <v>0</v>
      </c>
    </row>
    <row r="374" spans="9:9">
      <c r="I374" s="3">
        <f t="shared" si="11"/>
        <v>0</v>
      </c>
    </row>
    <row r="375" spans="9:9">
      <c r="I375" s="3">
        <f t="shared" si="11"/>
        <v>0</v>
      </c>
    </row>
    <row r="376" spans="9:9">
      <c r="I376" s="3">
        <f t="shared" si="11"/>
        <v>0</v>
      </c>
    </row>
    <row r="377" spans="9:9">
      <c r="I377" s="3">
        <f t="shared" si="11"/>
        <v>0</v>
      </c>
    </row>
    <row r="378" spans="9:9">
      <c r="I378" s="3">
        <f t="shared" si="11"/>
        <v>0</v>
      </c>
    </row>
    <row r="379" spans="9:9">
      <c r="I379" s="3">
        <f t="shared" si="11"/>
        <v>0</v>
      </c>
    </row>
    <row r="380" spans="9:9">
      <c r="I380" s="3">
        <f t="shared" si="11"/>
        <v>0</v>
      </c>
    </row>
    <row r="381" spans="9:9">
      <c r="I381" s="3">
        <f t="shared" si="11"/>
        <v>0</v>
      </c>
    </row>
    <row r="382" spans="9:9">
      <c r="I382" s="3">
        <f t="shared" si="11"/>
        <v>0</v>
      </c>
    </row>
    <row r="383" spans="9:9">
      <c r="I383" s="3">
        <f t="shared" si="11"/>
        <v>0</v>
      </c>
    </row>
    <row r="384" spans="9:9">
      <c r="I384" s="3">
        <f t="shared" si="11"/>
        <v>0</v>
      </c>
    </row>
    <row r="385" spans="9:9">
      <c r="I385" s="3">
        <f t="shared" si="11"/>
        <v>0</v>
      </c>
    </row>
    <row r="386" spans="9:9">
      <c r="I386" s="3">
        <f t="shared" ref="I386:I449" si="12">F386-G386+H386</f>
        <v>0</v>
      </c>
    </row>
    <row r="387" spans="9:9">
      <c r="I387" s="3">
        <f t="shared" si="12"/>
        <v>0</v>
      </c>
    </row>
    <row r="388" spans="9:9">
      <c r="I388" s="3">
        <f t="shared" si="12"/>
        <v>0</v>
      </c>
    </row>
    <row r="389" spans="9:9">
      <c r="I389" s="3">
        <f t="shared" si="12"/>
        <v>0</v>
      </c>
    </row>
    <row r="390" spans="9:9">
      <c r="I390" s="3">
        <f t="shared" si="12"/>
        <v>0</v>
      </c>
    </row>
    <row r="391" spans="9:9">
      <c r="I391" s="3">
        <f t="shared" si="12"/>
        <v>0</v>
      </c>
    </row>
    <row r="392" spans="9:9">
      <c r="I392" s="3">
        <f t="shared" si="12"/>
        <v>0</v>
      </c>
    </row>
    <row r="393" spans="9:9">
      <c r="I393" s="3">
        <f t="shared" si="12"/>
        <v>0</v>
      </c>
    </row>
    <row r="394" spans="9:9">
      <c r="I394" s="3">
        <f t="shared" si="12"/>
        <v>0</v>
      </c>
    </row>
    <row r="395" spans="9:9">
      <c r="I395" s="3">
        <f t="shared" si="12"/>
        <v>0</v>
      </c>
    </row>
    <row r="396" spans="9:9">
      <c r="I396" s="3">
        <f t="shared" si="12"/>
        <v>0</v>
      </c>
    </row>
    <row r="397" spans="9:9">
      <c r="I397" s="3">
        <f t="shared" si="12"/>
        <v>0</v>
      </c>
    </row>
    <row r="398" spans="9:9">
      <c r="I398" s="3">
        <f t="shared" si="12"/>
        <v>0</v>
      </c>
    </row>
    <row r="399" spans="9:9">
      <c r="I399" s="3">
        <f t="shared" si="12"/>
        <v>0</v>
      </c>
    </row>
    <row r="400" spans="9:9">
      <c r="I400" s="3">
        <f t="shared" si="12"/>
        <v>0</v>
      </c>
    </row>
    <row r="401" spans="9:9">
      <c r="I401" s="3">
        <f t="shared" si="12"/>
        <v>0</v>
      </c>
    </row>
    <row r="402" spans="9:9">
      <c r="I402" s="3">
        <f t="shared" si="12"/>
        <v>0</v>
      </c>
    </row>
    <row r="403" spans="9:9">
      <c r="I403" s="3">
        <f t="shared" si="12"/>
        <v>0</v>
      </c>
    </row>
    <row r="404" spans="9:9">
      <c r="I404" s="3">
        <f t="shared" si="12"/>
        <v>0</v>
      </c>
    </row>
    <row r="405" spans="9:9">
      <c r="I405" s="3">
        <f t="shared" si="12"/>
        <v>0</v>
      </c>
    </row>
    <row r="406" spans="9:9">
      <c r="I406" s="3">
        <f t="shared" si="12"/>
        <v>0</v>
      </c>
    </row>
    <row r="407" spans="9:9">
      <c r="I407" s="3">
        <f t="shared" si="12"/>
        <v>0</v>
      </c>
    </row>
    <row r="408" spans="9:9">
      <c r="I408" s="3">
        <f t="shared" si="12"/>
        <v>0</v>
      </c>
    </row>
    <row r="409" spans="9:9">
      <c r="I409" s="3">
        <f t="shared" si="12"/>
        <v>0</v>
      </c>
    </row>
    <row r="410" spans="9:9">
      <c r="I410" s="3">
        <f t="shared" si="12"/>
        <v>0</v>
      </c>
    </row>
    <row r="411" spans="9:9">
      <c r="I411" s="3">
        <f t="shared" si="12"/>
        <v>0</v>
      </c>
    </row>
    <row r="412" spans="9:9">
      <c r="I412" s="3">
        <f t="shared" si="12"/>
        <v>0</v>
      </c>
    </row>
    <row r="413" spans="9:9">
      <c r="I413" s="3">
        <f t="shared" si="12"/>
        <v>0</v>
      </c>
    </row>
    <row r="414" spans="9:9">
      <c r="I414" s="3">
        <f t="shared" si="12"/>
        <v>0</v>
      </c>
    </row>
    <row r="415" spans="9:9">
      <c r="I415" s="3">
        <f t="shared" si="12"/>
        <v>0</v>
      </c>
    </row>
    <row r="416" spans="9:9">
      <c r="I416" s="3">
        <f t="shared" si="12"/>
        <v>0</v>
      </c>
    </row>
    <row r="417" spans="9:9">
      <c r="I417" s="3">
        <f t="shared" si="12"/>
        <v>0</v>
      </c>
    </row>
    <row r="418" spans="9:9">
      <c r="I418" s="3">
        <f t="shared" si="12"/>
        <v>0</v>
      </c>
    </row>
    <row r="419" spans="9:9">
      <c r="I419" s="3">
        <f t="shared" si="12"/>
        <v>0</v>
      </c>
    </row>
    <row r="420" spans="9:9">
      <c r="I420" s="3">
        <f t="shared" si="12"/>
        <v>0</v>
      </c>
    </row>
    <row r="421" spans="9:9">
      <c r="I421" s="3">
        <f t="shared" si="12"/>
        <v>0</v>
      </c>
    </row>
    <row r="422" spans="9:9">
      <c r="I422" s="3">
        <f t="shared" si="12"/>
        <v>0</v>
      </c>
    </row>
    <row r="423" spans="9:9">
      <c r="I423" s="3">
        <f t="shared" si="12"/>
        <v>0</v>
      </c>
    </row>
    <row r="424" spans="9:9">
      <c r="I424" s="3">
        <f t="shared" si="12"/>
        <v>0</v>
      </c>
    </row>
    <row r="425" spans="9:9">
      <c r="I425" s="3">
        <f t="shared" si="12"/>
        <v>0</v>
      </c>
    </row>
    <row r="426" spans="9:9">
      <c r="I426" s="3">
        <f t="shared" si="12"/>
        <v>0</v>
      </c>
    </row>
    <row r="427" spans="9:9">
      <c r="I427" s="3">
        <f t="shared" si="12"/>
        <v>0</v>
      </c>
    </row>
    <row r="428" spans="9:9">
      <c r="I428" s="3">
        <f t="shared" si="12"/>
        <v>0</v>
      </c>
    </row>
    <row r="429" spans="9:9">
      <c r="I429" s="3">
        <f t="shared" si="12"/>
        <v>0</v>
      </c>
    </row>
    <row r="430" spans="9:9">
      <c r="I430" s="3">
        <f t="shared" si="12"/>
        <v>0</v>
      </c>
    </row>
    <row r="431" spans="9:9">
      <c r="I431" s="3">
        <f t="shared" si="12"/>
        <v>0</v>
      </c>
    </row>
    <row r="432" spans="9:9">
      <c r="I432" s="3">
        <f t="shared" si="12"/>
        <v>0</v>
      </c>
    </row>
    <row r="433" spans="9:9">
      <c r="I433" s="3">
        <f t="shared" si="12"/>
        <v>0</v>
      </c>
    </row>
    <row r="434" spans="9:9">
      <c r="I434" s="3">
        <f t="shared" si="12"/>
        <v>0</v>
      </c>
    </row>
    <row r="435" spans="9:9">
      <c r="I435" s="3">
        <f t="shared" si="12"/>
        <v>0</v>
      </c>
    </row>
    <row r="436" spans="9:9">
      <c r="I436" s="3">
        <f t="shared" si="12"/>
        <v>0</v>
      </c>
    </row>
    <row r="437" spans="9:9">
      <c r="I437" s="3">
        <f t="shared" si="12"/>
        <v>0</v>
      </c>
    </row>
    <row r="438" spans="9:9">
      <c r="I438" s="3">
        <f t="shared" si="12"/>
        <v>0</v>
      </c>
    </row>
    <row r="439" spans="9:9">
      <c r="I439" s="3">
        <f t="shared" si="12"/>
        <v>0</v>
      </c>
    </row>
    <row r="440" spans="9:9">
      <c r="I440" s="3">
        <f t="shared" si="12"/>
        <v>0</v>
      </c>
    </row>
    <row r="441" spans="9:9">
      <c r="I441" s="3">
        <f t="shared" si="12"/>
        <v>0</v>
      </c>
    </row>
    <row r="442" spans="9:9">
      <c r="I442" s="3">
        <f t="shared" si="12"/>
        <v>0</v>
      </c>
    </row>
    <row r="443" spans="9:9">
      <c r="I443" s="3">
        <f t="shared" si="12"/>
        <v>0</v>
      </c>
    </row>
    <row r="444" spans="9:9">
      <c r="I444" s="3">
        <f t="shared" si="12"/>
        <v>0</v>
      </c>
    </row>
    <row r="445" spans="9:9">
      <c r="I445" s="3">
        <f t="shared" si="12"/>
        <v>0</v>
      </c>
    </row>
    <row r="446" spans="9:9">
      <c r="I446" s="3">
        <f t="shared" si="12"/>
        <v>0</v>
      </c>
    </row>
    <row r="447" spans="9:9">
      <c r="I447" s="3">
        <f t="shared" si="12"/>
        <v>0</v>
      </c>
    </row>
    <row r="448" spans="9:9">
      <c r="I448" s="3">
        <f t="shared" si="12"/>
        <v>0</v>
      </c>
    </row>
    <row r="449" spans="9:9">
      <c r="I449" s="3">
        <f t="shared" si="12"/>
        <v>0</v>
      </c>
    </row>
    <row r="450" spans="9:9">
      <c r="I450" s="3">
        <f t="shared" ref="I450:I513" si="13">F450-G450+H450</f>
        <v>0</v>
      </c>
    </row>
    <row r="451" spans="9:9">
      <c r="I451" s="3">
        <f t="shared" si="13"/>
        <v>0</v>
      </c>
    </row>
    <row r="452" spans="9:9">
      <c r="I452" s="3">
        <f t="shared" si="13"/>
        <v>0</v>
      </c>
    </row>
    <row r="453" spans="9:9">
      <c r="I453" s="3">
        <f t="shared" si="13"/>
        <v>0</v>
      </c>
    </row>
    <row r="454" spans="9:9">
      <c r="I454" s="3">
        <f t="shared" si="13"/>
        <v>0</v>
      </c>
    </row>
    <row r="455" spans="9:9">
      <c r="I455" s="3">
        <f t="shared" si="13"/>
        <v>0</v>
      </c>
    </row>
    <row r="456" spans="9:9">
      <c r="I456" s="3">
        <f t="shared" si="13"/>
        <v>0</v>
      </c>
    </row>
    <row r="457" spans="9:9">
      <c r="I457" s="3">
        <f t="shared" si="13"/>
        <v>0</v>
      </c>
    </row>
    <row r="458" spans="9:9">
      <c r="I458" s="3">
        <f t="shared" si="13"/>
        <v>0</v>
      </c>
    </row>
    <row r="459" spans="9:9">
      <c r="I459" s="3">
        <f t="shared" si="13"/>
        <v>0</v>
      </c>
    </row>
    <row r="460" spans="9:9">
      <c r="I460" s="3">
        <f t="shared" si="13"/>
        <v>0</v>
      </c>
    </row>
    <row r="461" spans="9:9">
      <c r="I461" s="3">
        <f t="shared" si="13"/>
        <v>0</v>
      </c>
    </row>
    <row r="462" spans="9:9">
      <c r="I462" s="3">
        <f t="shared" si="13"/>
        <v>0</v>
      </c>
    </row>
    <row r="463" spans="9:9">
      <c r="I463" s="3">
        <f t="shared" si="13"/>
        <v>0</v>
      </c>
    </row>
    <row r="464" spans="9:9">
      <c r="I464" s="3">
        <f t="shared" si="13"/>
        <v>0</v>
      </c>
    </row>
    <row r="465" spans="9:9">
      <c r="I465" s="3">
        <f t="shared" si="13"/>
        <v>0</v>
      </c>
    </row>
    <row r="466" spans="9:9">
      <c r="I466" s="3">
        <f t="shared" si="13"/>
        <v>0</v>
      </c>
    </row>
    <row r="467" spans="9:9">
      <c r="I467" s="3">
        <f t="shared" si="13"/>
        <v>0</v>
      </c>
    </row>
    <row r="468" spans="9:9">
      <c r="I468" s="3">
        <f t="shared" si="13"/>
        <v>0</v>
      </c>
    </row>
    <row r="469" spans="9:9">
      <c r="I469" s="3">
        <f t="shared" si="13"/>
        <v>0</v>
      </c>
    </row>
    <row r="470" spans="9:9">
      <c r="I470" s="3">
        <f t="shared" si="13"/>
        <v>0</v>
      </c>
    </row>
    <row r="471" spans="9:9">
      <c r="I471" s="3">
        <f t="shared" si="13"/>
        <v>0</v>
      </c>
    </row>
    <row r="472" spans="9:9">
      <c r="I472" s="3">
        <f t="shared" si="13"/>
        <v>0</v>
      </c>
    </row>
    <row r="473" spans="9:9">
      <c r="I473" s="3">
        <f t="shared" si="13"/>
        <v>0</v>
      </c>
    </row>
    <row r="474" spans="9:9">
      <c r="I474" s="3">
        <f t="shared" si="13"/>
        <v>0</v>
      </c>
    </row>
    <row r="475" spans="9:9">
      <c r="I475" s="3">
        <f t="shared" si="13"/>
        <v>0</v>
      </c>
    </row>
    <row r="476" spans="9:9">
      <c r="I476" s="3">
        <f t="shared" si="13"/>
        <v>0</v>
      </c>
    </row>
    <row r="477" spans="9:9">
      <c r="I477" s="3">
        <f t="shared" si="13"/>
        <v>0</v>
      </c>
    </row>
    <row r="478" spans="9:9">
      <c r="I478" s="3">
        <f t="shared" si="13"/>
        <v>0</v>
      </c>
    </row>
    <row r="479" spans="9:9">
      <c r="I479" s="3">
        <f t="shared" si="13"/>
        <v>0</v>
      </c>
    </row>
    <row r="480" spans="9:9">
      <c r="I480" s="3">
        <f t="shared" si="13"/>
        <v>0</v>
      </c>
    </row>
    <row r="481" spans="9:9">
      <c r="I481" s="3">
        <f t="shared" si="13"/>
        <v>0</v>
      </c>
    </row>
    <row r="482" spans="9:9">
      <c r="I482" s="3">
        <f t="shared" si="13"/>
        <v>0</v>
      </c>
    </row>
    <row r="483" spans="9:9">
      <c r="I483" s="3">
        <f t="shared" si="13"/>
        <v>0</v>
      </c>
    </row>
    <row r="484" spans="9:9">
      <c r="I484" s="3">
        <f t="shared" si="13"/>
        <v>0</v>
      </c>
    </row>
    <row r="485" spans="9:9">
      <c r="I485" s="3">
        <f t="shared" si="13"/>
        <v>0</v>
      </c>
    </row>
    <row r="486" spans="9:9">
      <c r="I486" s="3">
        <f t="shared" si="13"/>
        <v>0</v>
      </c>
    </row>
    <row r="487" spans="9:9">
      <c r="I487" s="3">
        <f t="shared" si="13"/>
        <v>0</v>
      </c>
    </row>
    <row r="488" spans="9:9">
      <c r="I488" s="3">
        <f t="shared" si="13"/>
        <v>0</v>
      </c>
    </row>
    <row r="489" spans="9:9">
      <c r="I489" s="3">
        <f t="shared" si="13"/>
        <v>0</v>
      </c>
    </row>
    <row r="490" spans="9:9">
      <c r="I490" s="3">
        <f t="shared" si="13"/>
        <v>0</v>
      </c>
    </row>
    <row r="491" spans="9:9">
      <c r="I491" s="3">
        <f t="shared" si="13"/>
        <v>0</v>
      </c>
    </row>
    <row r="492" spans="9:9">
      <c r="I492" s="3">
        <f t="shared" si="13"/>
        <v>0</v>
      </c>
    </row>
    <row r="493" spans="9:9">
      <c r="I493" s="3">
        <f t="shared" si="13"/>
        <v>0</v>
      </c>
    </row>
    <row r="494" spans="9:9">
      <c r="I494" s="3">
        <f t="shared" si="13"/>
        <v>0</v>
      </c>
    </row>
    <row r="495" spans="9:9">
      <c r="I495" s="3">
        <f t="shared" si="13"/>
        <v>0</v>
      </c>
    </row>
    <row r="496" spans="9:9">
      <c r="I496" s="3">
        <f t="shared" si="13"/>
        <v>0</v>
      </c>
    </row>
    <row r="497" spans="9:9">
      <c r="I497" s="3">
        <f t="shared" si="13"/>
        <v>0</v>
      </c>
    </row>
    <row r="498" spans="9:9">
      <c r="I498" s="3">
        <f t="shared" si="13"/>
        <v>0</v>
      </c>
    </row>
    <row r="499" spans="9:9">
      <c r="I499" s="3">
        <f t="shared" si="13"/>
        <v>0</v>
      </c>
    </row>
    <row r="500" spans="9:9">
      <c r="I500" s="3">
        <f t="shared" si="13"/>
        <v>0</v>
      </c>
    </row>
    <row r="501" spans="9:9">
      <c r="I501" s="3">
        <f t="shared" si="13"/>
        <v>0</v>
      </c>
    </row>
    <row r="502" spans="9:9">
      <c r="I502" s="3">
        <f t="shared" si="13"/>
        <v>0</v>
      </c>
    </row>
    <row r="503" spans="9:9">
      <c r="I503" s="3">
        <f t="shared" si="13"/>
        <v>0</v>
      </c>
    </row>
    <row r="504" spans="9:9">
      <c r="I504" s="3">
        <f t="shared" si="13"/>
        <v>0</v>
      </c>
    </row>
    <row r="505" spans="9:9">
      <c r="I505" s="3">
        <f t="shared" si="13"/>
        <v>0</v>
      </c>
    </row>
    <row r="506" spans="9:9">
      <c r="I506" s="3">
        <f t="shared" si="13"/>
        <v>0</v>
      </c>
    </row>
    <row r="507" spans="9:9">
      <c r="I507" s="3">
        <f t="shared" si="13"/>
        <v>0</v>
      </c>
    </row>
    <row r="508" spans="9:9">
      <c r="I508" s="3">
        <f t="shared" si="13"/>
        <v>0</v>
      </c>
    </row>
    <row r="509" spans="9:9">
      <c r="I509" s="3">
        <f t="shared" si="13"/>
        <v>0</v>
      </c>
    </row>
    <row r="510" spans="9:9">
      <c r="I510" s="3">
        <f t="shared" si="13"/>
        <v>0</v>
      </c>
    </row>
    <row r="511" spans="9:9">
      <c r="I511" s="3">
        <f t="shared" si="13"/>
        <v>0</v>
      </c>
    </row>
    <row r="512" spans="9:9">
      <c r="I512" s="3">
        <f t="shared" si="13"/>
        <v>0</v>
      </c>
    </row>
    <row r="513" spans="9:9">
      <c r="I513" s="3">
        <f t="shared" si="13"/>
        <v>0</v>
      </c>
    </row>
    <row r="514" spans="9:9">
      <c r="I514" s="3">
        <f t="shared" ref="I514:I577" si="14">F514-G514+H514</f>
        <v>0</v>
      </c>
    </row>
    <row r="515" spans="9:9">
      <c r="I515" s="3">
        <f t="shared" si="14"/>
        <v>0</v>
      </c>
    </row>
    <row r="516" spans="9:9">
      <c r="I516" s="3">
        <f t="shared" si="14"/>
        <v>0</v>
      </c>
    </row>
    <row r="517" spans="9:9">
      <c r="I517" s="3">
        <f t="shared" si="14"/>
        <v>0</v>
      </c>
    </row>
    <row r="518" spans="9:9">
      <c r="I518" s="3">
        <f t="shared" si="14"/>
        <v>0</v>
      </c>
    </row>
    <row r="519" spans="9:9">
      <c r="I519" s="3">
        <f t="shared" si="14"/>
        <v>0</v>
      </c>
    </row>
    <row r="520" spans="9:9">
      <c r="I520" s="3">
        <f t="shared" si="14"/>
        <v>0</v>
      </c>
    </row>
    <row r="521" spans="9:9">
      <c r="I521" s="3">
        <f t="shared" si="14"/>
        <v>0</v>
      </c>
    </row>
    <row r="522" spans="9:9">
      <c r="I522" s="3">
        <f t="shared" si="14"/>
        <v>0</v>
      </c>
    </row>
    <row r="523" spans="9:9">
      <c r="I523" s="3">
        <f t="shared" si="14"/>
        <v>0</v>
      </c>
    </row>
    <row r="524" spans="9:9">
      <c r="I524" s="3">
        <f t="shared" si="14"/>
        <v>0</v>
      </c>
    </row>
    <row r="525" spans="9:9">
      <c r="I525" s="3">
        <f t="shared" si="14"/>
        <v>0</v>
      </c>
    </row>
    <row r="526" spans="9:9">
      <c r="I526" s="3">
        <f t="shared" si="14"/>
        <v>0</v>
      </c>
    </row>
    <row r="527" spans="9:9">
      <c r="I527" s="3">
        <f t="shared" si="14"/>
        <v>0</v>
      </c>
    </row>
    <row r="528" spans="9:9">
      <c r="I528" s="3">
        <f t="shared" si="14"/>
        <v>0</v>
      </c>
    </row>
    <row r="529" spans="9:9">
      <c r="I529" s="3">
        <f t="shared" si="14"/>
        <v>0</v>
      </c>
    </row>
    <row r="530" spans="9:9">
      <c r="I530" s="3">
        <f t="shared" si="14"/>
        <v>0</v>
      </c>
    </row>
    <row r="531" spans="9:9">
      <c r="I531" s="3">
        <f t="shared" si="14"/>
        <v>0</v>
      </c>
    </row>
    <row r="532" spans="9:9">
      <c r="I532" s="3">
        <f t="shared" si="14"/>
        <v>0</v>
      </c>
    </row>
    <row r="533" spans="9:9">
      <c r="I533" s="3">
        <f t="shared" si="14"/>
        <v>0</v>
      </c>
    </row>
    <row r="534" spans="9:9">
      <c r="I534" s="3">
        <f t="shared" si="14"/>
        <v>0</v>
      </c>
    </row>
    <row r="535" spans="9:9">
      <c r="I535" s="3">
        <f t="shared" si="14"/>
        <v>0</v>
      </c>
    </row>
    <row r="536" spans="9:9">
      <c r="I536" s="3">
        <f t="shared" si="14"/>
        <v>0</v>
      </c>
    </row>
    <row r="537" spans="9:9">
      <c r="I537" s="3">
        <f t="shared" si="14"/>
        <v>0</v>
      </c>
    </row>
    <row r="538" spans="9:9">
      <c r="I538" s="3">
        <f t="shared" si="14"/>
        <v>0</v>
      </c>
    </row>
    <row r="539" spans="9:9">
      <c r="I539" s="3">
        <f t="shared" si="14"/>
        <v>0</v>
      </c>
    </row>
    <row r="540" spans="9:9">
      <c r="I540" s="3">
        <f t="shared" si="14"/>
        <v>0</v>
      </c>
    </row>
    <row r="541" spans="9:9">
      <c r="I541" s="3">
        <f t="shared" si="14"/>
        <v>0</v>
      </c>
    </row>
    <row r="542" spans="9:9">
      <c r="I542" s="3">
        <f t="shared" si="14"/>
        <v>0</v>
      </c>
    </row>
    <row r="543" spans="9:9">
      <c r="I543" s="3">
        <f t="shared" si="14"/>
        <v>0</v>
      </c>
    </row>
    <row r="544" spans="9:9">
      <c r="I544" s="3">
        <f t="shared" si="14"/>
        <v>0</v>
      </c>
    </row>
    <row r="545" spans="9:9">
      <c r="I545" s="3">
        <f t="shared" si="14"/>
        <v>0</v>
      </c>
    </row>
    <row r="546" spans="9:9">
      <c r="I546" s="3">
        <f t="shared" si="14"/>
        <v>0</v>
      </c>
    </row>
    <row r="547" spans="9:9">
      <c r="I547" s="3">
        <f t="shared" si="14"/>
        <v>0</v>
      </c>
    </row>
    <row r="548" spans="9:9">
      <c r="I548" s="3">
        <f t="shared" si="14"/>
        <v>0</v>
      </c>
    </row>
    <row r="549" spans="9:9">
      <c r="I549" s="3">
        <f t="shared" si="14"/>
        <v>0</v>
      </c>
    </row>
    <row r="550" spans="9:9">
      <c r="I550" s="3">
        <f t="shared" si="14"/>
        <v>0</v>
      </c>
    </row>
    <row r="551" spans="9:9">
      <c r="I551" s="3">
        <f t="shared" si="14"/>
        <v>0</v>
      </c>
    </row>
    <row r="552" spans="9:9">
      <c r="I552" s="3">
        <f t="shared" si="14"/>
        <v>0</v>
      </c>
    </row>
    <row r="553" spans="9:9">
      <c r="I553" s="3">
        <f t="shared" si="14"/>
        <v>0</v>
      </c>
    </row>
    <row r="554" spans="9:9">
      <c r="I554" s="3">
        <f t="shared" si="14"/>
        <v>0</v>
      </c>
    </row>
    <row r="555" spans="9:9">
      <c r="I555" s="3">
        <f t="shared" si="14"/>
        <v>0</v>
      </c>
    </row>
    <row r="556" spans="9:9">
      <c r="I556" s="3">
        <f t="shared" si="14"/>
        <v>0</v>
      </c>
    </row>
    <row r="557" spans="9:9">
      <c r="I557" s="3">
        <f t="shared" si="14"/>
        <v>0</v>
      </c>
    </row>
    <row r="558" spans="9:9">
      <c r="I558" s="3">
        <f t="shared" si="14"/>
        <v>0</v>
      </c>
    </row>
    <row r="559" spans="9:9">
      <c r="I559" s="3">
        <f t="shared" si="14"/>
        <v>0</v>
      </c>
    </row>
    <row r="560" spans="9:9">
      <c r="I560" s="3">
        <f t="shared" si="14"/>
        <v>0</v>
      </c>
    </row>
    <row r="561" spans="9:9">
      <c r="I561" s="3">
        <f t="shared" si="14"/>
        <v>0</v>
      </c>
    </row>
    <row r="562" spans="9:9">
      <c r="I562" s="3">
        <f t="shared" si="14"/>
        <v>0</v>
      </c>
    </row>
    <row r="563" spans="9:9">
      <c r="I563" s="3">
        <f t="shared" si="14"/>
        <v>0</v>
      </c>
    </row>
    <row r="564" spans="9:9">
      <c r="I564" s="3">
        <f t="shared" si="14"/>
        <v>0</v>
      </c>
    </row>
    <row r="565" spans="9:9">
      <c r="I565" s="3">
        <f t="shared" si="14"/>
        <v>0</v>
      </c>
    </row>
    <row r="566" spans="9:9">
      <c r="I566" s="3">
        <f t="shared" si="14"/>
        <v>0</v>
      </c>
    </row>
    <row r="567" spans="9:9">
      <c r="I567" s="3">
        <f t="shared" si="14"/>
        <v>0</v>
      </c>
    </row>
    <row r="568" spans="9:9">
      <c r="I568" s="3">
        <f t="shared" si="14"/>
        <v>0</v>
      </c>
    </row>
    <row r="569" spans="9:9">
      <c r="I569" s="3">
        <f t="shared" si="14"/>
        <v>0</v>
      </c>
    </row>
    <row r="570" spans="9:9">
      <c r="I570" s="3">
        <f t="shared" si="14"/>
        <v>0</v>
      </c>
    </row>
    <row r="571" spans="9:9">
      <c r="I571" s="3">
        <f t="shared" si="14"/>
        <v>0</v>
      </c>
    </row>
    <row r="572" spans="9:9">
      <c r="I572" s="3">
        <f t="shared" si="14"/>
        <v>0</v>
      </c>
    </row>
    <row r="573" spans="9:9">
      <c r="I573" s="3">
        <f t="shared" si="14"/>
        <v>0</v>
      </c>
    </row>
    <row r="574" spans="9:9">
      <c r="I574" s="3">
        <f t="shared" si="14"/>
        <v>0</v>
      </c>
    </row>
    <row r="575" spans="9:9">
      <c r="I575" s="3">
        <f t="shared" si="14"/>
        <v>0</v>
      </c>
    </row>
    <row r="576" spans="9:9">
      <c r="I576" s="3">
        <f t="shared" si="14"/>
        <v>0</v>
      </c>
    </row>
    <row r="577" spans="9:9">
      <c r="I577" s="3">
        <f t="shared" si="14"/>
        <v>0</v>
      </c>
    </row>
    <row r="578" spans="9:9">
      <c r="I578" s="3">
        <f t="shared" ref="I578:I641" si="15">F578-G578+H578</f>
        <v>0</v>
      </c>
    </row>
    <row r="579" spans="9:9">
      <c r="I579" s="3">
        <f t="shared" si="15"/>
        <v>0</v>
      </c>
    </row>
    <row r="580" spans="9:9">
      <c r="I580" s="3">
        <f t="shared" si="15"/>
        <v>0</v>
      </c>
    </row>
    <row r="581" spans="9:9">
      <c r="I581" s="3">
        <f t="shared" si="15"/>
        <v>0</v>
      </c>
    </row>
    <row r="582" spans="9:9">
      <c r="I582" s="3">
        <f t="shared" si="15"/>
        <v>0</v>
      </c>
    </row>
    <row r="583" spans="9:9">
      <c r="I583" s="3">
        <f t="shared" si="15"/>
        <v>0</v>
      </c>
    </row>
    <row r="584" spans="9:9">
      <c r="I584" s="3">
        <f t="shared" si="15"/>
        <v>0</v>
      </c>
    </row>
    <row r="585" spans="9:9">
      <c r="I585" s="3">
        <f t="shared" si="15"/>
        <v>0</v>
      </c>
    </row>
    <row r="586" spans="9:9">
      <c r="I586" s="3">
        <f t="shared" si="15"/>
        <v>0</v>
      </c>
    </row>
    <row r="587" spans="9:9">
      <c r="I587" s="3">
        <f t="shared" si="15"/>
        <v>0</v>
      </c>
    </row>
    <row r="588" spans="9:9">
      <c r="I588" s="3">
        <f t="shared" si="15"/>
        <v>0</v>
      </c>
    </row>
    <row r="589" spans="9:9">
      <c r="I589" s="3">
        <f t="shared" si="15"/>
        <v>0</v>
      </c>
    </row>
    <row r="590" spans="9:9">
      <c r="I590" s="3">
        <f t="shared" si="15"/>
        <v>0</v>
      </c>
    </row>
    <row r="591" spans="9:9">
      <c r="I591" s="3">
        <f t="shared" si="15"/>
        <v>0</v>
      </c>
    </row>
    <row r="592" spans="9:9">
      <c r="I592" s="3">
        <f t="shared" si="15"/>
        <v>0</v>
      </c>
    </row>
    <row r="593" spans="9:9">
      <c r="I593" s="3">
        <f t="shared" si="15"/>
        <v>0</v>
      </c>
    </row>
    <row r="594" spans="9:9">
      <c r="I594" s="3">
        <f t="shared" si="15"/>
        <v>0</v>
      </c>
    </row>
    <row r="595" spans="9:9">
      <c r="I595" s="3">
        <f t="shared" si="15"/>
        <v>0</v>
      </c>
    </row>
    <row r="596" spans="9:9">
      <c r="I596" s="3">
        <f t="shared" si="15"/>
        <v>0</v>
      </c>
    </row>
    <row r="597" spans="9:9">
      <c r="I597" s="3">
        <f t="shared" si="15"/>
        <v>0</v>
      </c>
    </row>
    <row r="598" spans="9:9">
      <c r="I598" s="3">
        <f t="shared" si="15"/>
        <v>0</v>
      </c>
    </row>
    <row r="599" spans="9:9">
      <c r="I599" s="3">
        <f t="shared" si="15"/>
        <v>0</v>
      </c>
    </row>
    <row r="600" spans="9:9">
      <c r="I600" s="3">
        <f t="shared" si="15"/>
        <v>0</v>
      </c>
    </row>
    <row r="601" spans="9:9">
      <c r="I601" s="3">
        <f t="shared" si="15"/>
        <v>0</v>
      </c>
    </row>
    <row r="602" spans="9:9">
      <c r="I602" s="3">
        <f t="shared" si="15"/>
        <v>0</v>
      </c>
    </row>
    <row r="603" spans="9:9">
      <c r="I603" s="3">
        <f t="shared" si="15"/>
        <v>0</v>
      </c>
    </row>
    <row r="604" spans="9:9">
      <c r="I604" s="3">
        <f t="shared" si="15"/>
        <v>0</v>
      </c>
    </row>
    <row r="605" spans="9:9">
      <c r="I605" s="3">
        <f t="shared" si="15"/>
        <v>0</v>
      </c>
    </row>
    <row r="606" spans="9:9">
      <c r="I606" s="3">
        <f t="shared" si="15"/>
        <v>0</v>
      </c>
    </row>
    <row r="607" spans="9:9">
      <c r="I607" s="3">
        <f t="shared" si="15"/>
        <v>0</v>
      </c>
    </row>
    <row r="608" spans="9:9">
      <c r="I608" s="3">
        <f t="shared" si="15"/>
        <v>0</v>
      </c>
    </row>
    <row r="609" spans="9:9">
      <c r="I609" s="3">
        <f t="shared" si="15"/>
        <v>0</v>
      </c>
    </row>
    <row r="610" spans="9:9">
      <c r="I610" s="3">
        <f t="shared" si="15"/>
        <v>0</v>
      </c>
    </row>
    <row r="611" spans="9:9">
      <c r="I611" s="3">
        <f t="shared" si="15"/>
        <v>0</v>
      </c>
    </row>
    <row r="612" spans="9:9">
      <c r="I612" s="3">
        <f t="shared" si="15"/>
        <v>0</v>
      </c>
    </row>
    <row r="613" spans="9:9">
      <c r="I613" s="3">
        <f t="shared" si="15"/>
        <v>0</v>
      </c>
    </row>
    <row r="614" spans="9:9">
      <c r="I614" s="3">
        <f t="shared" si="15"/>
        <v>0</v>
      </c>
    </row>
    <row r="615" spans="9:9">
      <c r="I615" s="3">
        <f t="shared" si="15"/>
        <v>0</v>
      </c>
    </row>
    <row r="616" spans="9:9">
      <c r="I616" s="3">
        <f t="shared" si="15"/>
        <v>0</v>
      </c>
    </row>
    <row r="617" spans="9:9">
      <c r="I617" s="3">
        <f t="shared" si="15"/>
        <v>0</v>
      </c>
    </row>
    <row r="618" spans="9:9">
      <c r="I618" s="3">
        <f t="shared" si="15"/>
        <v>0</v>
      </c>
    </row>
    <row r="619" spans="9:9">
      <c r="I619" s="3">
        <f t="shared" si="15"/>
        <v>0</v>
      </c>
    </row>
    <row r="620" spans="9:9">
      <c r="I620" s="3">
        <f t="shared" si="15"/>
        <v>0</v>
      </c>
    </row>
    <row r="621" spans="9:9">
      <c r="I621" s="3">
        <f t="shared" si="15"/>
        <v>0</v>
      </c>
    </row>
    <row r="622" spans="9:9">
      <c r="I622" s="3">
        <f t="shared" si="15"/>
        <v>0</v>
      </c>
    </row>
    <row r="623" spans="9:9">
      <c r="I623" s="3">
        <f t="shared" si="15"/>
        <v>0</v>
      </c>
    </row>
    <row r="624" spans="9:9">
      <c r="I624" s="3">
        <f t="shared" si="15"/>
        <v>0</v>
      </c>
    </row>
    <row r="625" spans="9:9">
      <c r="I625" s="3">
        <f t="shared" si="15"/>
        <v>0</v>
      </c>
    </row>
    <row r="626" spans="9:9">
      <c r="I626" s="3">
        <f t="shared" si="15"/>
        <v>0</v>
      </c>
    </row>
    <row r="627" spans="9:9">
      <c r="I627" s="3">
        <f t="shared" si="15"/>
        <v>0</v>
      </c>
    </row>
    <row r="628" spans="9:9">
      <c r="I628" s="3">
        <f t="shared" si="15"/>
        <v>0</v>
      </c>
    </row>
    <row r="629" spans="9:9">
      <c r="I629" s="3">
        <f t="shared" si="15"/>
        <v>0</v>
      </c>
    </row>
    <row r="630" spans="9:9">
      <c r="I630" s="3">
        <f t="shared" si="15"/>
        <v>0</v>
      </c>
    </row>
    <row r="631" spans="9:9">
      <c r="I631" s="3">
        <f t="shared" si="15"/>
        <v>0</v>
      </c>
    </row>
    <row r="632" spans="9:9">
      <c r="I632" s="3">
        <f t="shared" si="15"/>
        <v>0</v>
      </c>
    </row>
    <row r="633" spans="9:9">
      <c r="I633" s="3">
        <f t="shared" si="15"/>
        <v>0</v>
      </c>
    </row>
    <row r="634" spans="9:9">
      <c r="I634" s="3">
        <f t="shared" si="15"/>
        <v>0</v>
      </c>
    </row>
    <row r="635" spans="9:9">
      <c r="I635" s="3">
        <f t="shared" si="15"/>
        <v>0</v>
      </c>
    </row>
    <row r="636" spans="9:9">
      <c r="I636" s="3">
        <f t="shared" si="15"/>
        <v>0</v>
      </c>
    </row>
    <row r="637" spans="9:9">
      <c r="I637" s="3">
        <f t="shared" si="15"/>
        <v>0</v>
      </c>
    </row>
    <row r="638" spans="9:9">
      <c r="I638" s="3">
        <f t="shared" si="15"/>
        <v>0</v>
      </c>
    </row>
    <row r="639" spans="9:9">
      <c r="I639" s="3">
        <f t="shared" si="15"/>
        <v>0</v>
      </c>
    </row>
    <row r="640" spans="9:9">
      <c r="I640" s="3">
        <f t="shared" si="15"/>
        <v>0</v>
      </c>
    </row>
    <row r="641" spans="9:9">
      <c r="I641" s="3">
        <f t="shared" si="15"/>
        <v>0</v>
      </c>
    </row>
    <row r="642" spans="9:9">
      <c r="I642" s="3">
        <f t="shared" ref="I642:I705" si="16">F642-G642+H642</f>
        <v>0</v>
      </c>
    </row>
    <row r="643" spans="9:9">
      <c r="I643" s="3">
        <f t="shared" si="16"/>
        <v>0</v>
      </c>
    </row>
    <row r="644" spans="9:9">
      <c r="I644" s="3">
        <f t="shared" si="16"/>
        <v>0</v>
      </c>
    </row>
    <row r="645" spans="9:9">
      <c r="I645" s="3">
        <f t="shared" si="16"/>
        <v>0</v>
      </c>
    </row>
    <row r="646" spans="9:9">
      <c r="I646" s="3">
        <f t="shared" si="16"/>
        <v>0</v>
      </c>
    </row>
    <row r="647" spans="9:9">
      <c r="I647" s="3">
        <f t="shared" si="16"/>
        <v>0</v>
      </c>
    </row>
    <row r="648" spans="9:9">
      <c r="I648" s="3">
        <f t="shared" si="16"/>
        <v>0</v>
      </c>
    </row>
    <row r="649" spans="9:9">
      <c r="I649" s="3">
        <f t="shared" si="16"/>
        <v>0</v>
      </c>
    </row>
    <row r="650" spans="9:9">
      <c r="I650" s="3">
        <f t="shared" si="16"/>
        <v>0</v>
      </c>
    </row>
    <row r="651" spans="9:9">
      <c r="I651" s="3">
        <f t="shared" si="16"/>
        <v>0</v>
      </c>
    </row>
    <row r="652" spans="9:9">
      <c r="I652" s="3">
        <f t="shared" si="16"/>
        <v>0</v>
      </c>
    </row>
    <row r="653" spans="9:9">
      <c r="I653" s="3">
        <f t="shared" si="16"/>
        <v>0</v>
      </c>
    </row>
    <row r="654" spans="9:9">
      <c r="I654" s="3">
        <f t="shared" si="16"/>
        <v>0</v>
      </c>
    </row>
    <row r="655" spans="9:9">
      <c r="I655" s="3">
        <f t="shared" si="16"/>
        <v>0</v>
      </c>
    </row>
    <row r="656" spans="9:9">
      <c r="I656" s="3">
        <f t="shared" si="16"/>
        <v>0</v>
      </c>
    </row>
    <row r="657" spans="9:9">
      <c r="I657" s="3">
        <f t="shared" si="16"/>
        <v>0</v>
      </c>
    </row>
    <row r="658" spans="9:9">
      <c r="I658" s="3">
        <f t="shared" si="16"/>
        <v>0</v>
      </c>
    </row>
    <row r="659" spans="9:9">
      <c r="I659" s="3">
        <f t="shared" si="16"/>
        <v>0</v>
      </c>
    </row>
    <row r="660" spans="9:9">
      <c r="I660" s="3">
        <f t="shared" si="16"/>
        <v>0</v>
      </c>
    </row>
    <row r="661" spans="9:9">
      <c r="I661" s="3">
        <f t="shared" si="16"/>
        <v>0</v>
      </c>
    </row>
    <row r="662" spans="9:9">
      <c r="I662" s="3">
        <f t="shared" si="16"/>
        <v>0</v>
      </c>
    </row>
    <row r="663" spans="9:9">
      <c r="I663" s="3">
        <f t="shared" si="16"/>
        <v>0</v>
      </c>
    </row>
    <row r="664" spans="9:9">
      <c r="I664" s="3">
        <f t="shared" si="16"/>
        <v>0</v>
      </c>
    </row>
    <row r="665" spans="9:9">
      <c r="I665" s="3">
        <f t="shared" si="16"/>
        <v>0</v>
      </c>
    </row>
    <row r="666" spans="9:9">
      <c r="I666" s="3">
        <f t="shared" si="16"/>
        <v>0</v>
      </c>
    </row>
    <row r="667" spans="9:9">
      <c r="I667" s="3">
        <f t="shared" si="16"/>
        <v>0</v>
      </c>
    </row>
    <row r="668" spans="9:9">
      <c r="I668" s="3">
        <f t="shared" si="16"/>
        <v>0</v>
      </c>
    </row>
    <row r="669" spans="9:9">
      <c r="I669" s="3">
        <f t="shared" si="16"/>
        <v>0</v>
      </c>
    </row>
    <row r="670" spans="9:9">
      <c r="I670" s="3">
        <f t="shared" si="16"/>
        <v>0</v>
      </c>
    </row>
    <row r="671" spans="9:9">
      <c r="I671" s="3">
        <f t="shared" si="16"/>
        <v>0</v>
      </c>
    </row>
    <row r="672" spans="9:9">
      <c r="I672" s="3">
        <f t="shared" si="16"/>
        <v>0</v>
      </c>
    </row>
    <row r="673" spans="9:9">
      <c r="I673" s="3">
        <f t="shared" si="16"/>
        <v>0</v>
      </c>
    </row>
    <row r="674" spans="9:9">
      <c r="I674" s="3">
        <f t="shared" si="16"/>
        <v>0</v>
      </c>
    </row>
    <row r="675" spans="9:9">
      <c r="I675" s="3">
        <f t="shared" si="16"/>
        <v>0</v>
      </c>
    </row>
    <row r="676" spans="9:9">
      <c r="I676" s="3">
        <f t="shared" si="16"/>
        <v>0</v>
      </c>
    </row>
    <row r="677" spans="9:9">
      <c r="I677" s="3">
        <f t="shared" si="16"/>
        <v>0</v>
      </c>
    </row>
    <row r="678" spans="9:9">
      <c r="I678" s="3">
        <f t="shared" si="16"/>
        <v>0</v>
      </c>
    </row>
    <row r="679" spans="9:9">
      <c r="I679" s="3">
        <f t="shared" si="16"/>
        <v>0</v>
      </c>
    </row>
    <row r="680" spans="9:9">
      <c r="I680" s="3">
        <f t="shared" si="16"/>
        <v>0</v>
      </c>
    </row>
    <row r="681" spans="9:9">
      <c r="I681" s="3">
        <f t="shared" si="16"/>
        <v>0</v>
      </c>
    </row>
    <row r="682" spans="9:9">
      <c r="I682" s="3">
        <f t="shared" si="16"/>
        <v>0</v>
      </c>
    </row>
    <row r="683" spans="9:9">
      <c r="I683" s="3">
        <f t="shared" si="16"/>
        <v>0</v>
      </c>
    </row>
    <row r="684" spans="9:9">
      <c r="I684" s="3">
        <f t="shared" si="16"/>
        <v>0</v>
      </c>
    </row>
    <row r="685" spans="9:9">
      <c r="I685" s="3">
        <f t="shared" si="16"/>
        <v>0</v>
      </c>
    </row>
    <row r="686" spans="9:9">
      <c r="I686" s="3">
        <f t="shared" si="16"/>
        <v>0</v>
      </c>
    </row>
    <row r="687" spans="9:9">
      <c r="I687" s="3">
        <f t="shared" si="16"/>
        <v>0</v>
      </c>
    </row>
    <row r="688" spans="9:9">
      <c r="I688" s="3">
        <f t="shared" si="16"/>
        <v>0</v>
      </c>
    </row>
    <row r="689" spans="9:9">
      <c r="I689" s="3">
        <f t="shared" si="16"/>
        <v>0</v>
      </c>
    </row>
    <row r="690" spans="9:9">
      <c r="I690" s="3">
        <f t="shared" si="16"/>
        <v>0</v>
      </c>
    </row>
    <row r="691" spans="9:9">
      <c r="I691" s="3">
        <f t="shared" si="16"/>
        <v>0</v>
      </c>
    </row>
    <row r="692" spans="9:9">
      <c r="I692" s="3">
        <f t="shared" si="16"/>
        <v>0</v>
      </c>
    </row>
    <row r="693" spans="9:9">
      <c r="I693" s="3">
        <f t="shared" si="16"/>
        <v>0</v>
      </c>
    </row>
    <row r="694" spans="9:9">
      <c r="I694" s="3">
        <f t="shared" si="16"/>
        <v>0</v>
      </c>
    </row>
    <row r="695" spans="9:9">
      <c r="I695" s="3">
        <f t="shared" si="16"/>
        <v>0</v>
      </c>
    </row>
    <row r="696" spans="9:9">
      <c r="I696" s="3">
        <f t="shared" si="16"/>
        <v>0</v>
      </c>
    </row>
    <row r="697" spans="9:9">
      <c r="I697" s="3">
        <f t="shared" si="16"/>
        <v>0</v>
      </c>
    </row>
    <row r="698" spans="9:9">
      <c r="I698" s="3">
        <f t="shared" si="16"/>
        <v>0</v>
      </c>
    </row>
    <row r="699" spans="9:9">
      <c r="I699" s="3">
        <f t="shared" si="16"/>
        <v>0</v>
      </c>
    </row>
    <row r="700" spans="9:9">
      <c r="I700" s="3">
        <f t="shared" si="16"/>
        <v>0</v>
      </c>
    </row>
    <row r="701" spans="9:9">
      <c r="I701" s="3">
        <f t="shared" si="16"/>
        <v>0</v>
      </c>
    </row>
    <row r="702" spans="9:9">
      <c r="I702" s="3">
        <f t="shared" si="16"/>
        <v>0</v>
      </c>
    </row>
    <row r="703" spans="9:9">
      <c r="I703" s="3">
        <f t="shared" si="16"/>
        <v>0</v>
      </c>
    </row>
    <row r="704" spans="9:9">
      <c r="I704" s="3">
        <f t="shared" si="16"/>
        <v>0</v>
      </c>
    </row>
    <row r="705" spans="9:9">
      <c r="I705" s="3">
        <f t="shared" si="16"/>
        <v>0</v>
      </c>
    </row>
    <row r="706" spans="9:9">
      <c r="I706" s="3">
        <f t="shared" ref="I706:I769" si="17">F706-G706+H706</f>
        <v>0</v>
      </c>
    </row>
    <row r="707" spans="9:9">
      <c r="I707" s="3">
        <f t="shared" si="17"/>
        <v>0</v>
      </c>
    </row>
    <row r="708" spans="9:9">
      <c r="I708" s="3">
        <f t="shared" si="17"/>
        <v>0</v>
      </c>
    </row>
    <row r="709" spans="9:9">
      <c r="I709" s="3">
        <f t="shared" si="17"/>
        <v>0</v>
      </c>
    </row>
    <row r="710" spans="9:9">
      <c r="I710" s="3">
        <f t="shared" si="17"/>
        <v>0</v>
      </c>
    </row>
    <row r="711" spans="9:9">
      <c r="I711" s="3">
        <f t="shared" si="17"/>
        <v>0</v>
      </c>
    </row>
    <row r="712" spans="9:9">
      <c r="I712" s="3">
        <f t="shared" si="17"/>
        <v>0</v>
      </c>
    </row>
    <row r="713" spans="9:9">
      <c r="I713" s="3">
        <f t="shared" si="17"/>
        <v>0</v>
      </c>
    </row>
    <row r="714" spans="9:9">
      <c r="I714" s="3">
        <f t="shared" si="17"/>
        <v>0</v>
      </c>
    </row>
    <row r="715" spans="9:9">
      <c r="I715" s="3">
        <f t="shared" si="17"/>
        <v>0</v>
      </c>
    </row>
    <row r="716" spans="9:9">
      <c r="I716" s="3">
        <f t="shared" si="17"/>
        <v>0</v>
      </c>
    </row>
    <row r="717" spans="9:9">
      <c r="I717" s="3">
        <f t="shared" si="17"/>
        <v>0</v>
      </c>
    </row>
    <row r="718" spans="9:9">
      <c r="I718" s="3">
        <f t="shared" si="17"/>
        <v>0</v>
      </c>
    </row>
    <row r="719" spans="9:9">
      <c r="I719" s="3">
        <f t="shared" si="17"/>
        <v>0</v>
      </c>
    </row>
    <row r="720" spans="9:9">
      <c r="I720" s="3">
        <f t="shared" si="17"/>
        <v>0</v>
      </c>
    </row>
    <row r="721" spans="9:9">
      <c r="I721" s="3">
        <f t="shared" si="17"/>
        <v>0</v>
      </c>
    </row>
    <row r="722" spans="9:9">
      <c r="I722" s="3">
        <f t="shared" si="17"/>
        <v>0</v>
      </c>
    </row>
    <row r="723" spans="9:9">
      <c r="I723" s="3">
        <f t="shared" si="17"/>
        <v>0</v>
      </c>
    </row>
    <row r="724" spans="9:9">
      <c r="I724" s="3">
        <f t="shared" si="17"/>
        <v>0</v>
      </c>
    </row>
    <row r="725" spans="9:9">
      <c r="I725" s="3">
        <f t="shared" si="17"/>
        <v>0</v>
      </c>
    </row>
    <row r="726" spans="9:9">
      <c r="I726" s="3">
        <f t="shared" si="17"/>
        <v>0</v>
      </c>
    </row>
    <row r="727" spans="9:9">
      <c r="I727" s="3">
        <f t="shared" si="17"/>
        <v>0</v>
      </c>
    </row>
    <row r="728" spans="9:9">
      <c r="I728" s="3">
        <f t="shared" si="17"/>
        <v>0</v>
      </c>
    </row>
    <row r="729" spans="9:9">
      <c r="I729" s="3">
        <f t="shared" si="17"/>
        <v>0</v>
      </c>
    </row>
    <row r="730" spans="9:9">
      <c r="I730" s="3">
        <f t="shared" si="17"/>
        <v>0</v>
      </c>
    </row>
    <row r="731" spans="9:9">
      <c r="I731" s="3">
        <f t="shared" si="17"/>
        <v>0</v>
      </c>
    </row>
    <row r="732" spans="9:9">
      <c r="I732" s="3">
        <f t="shared" si="17"/>
        <v>0</v>
      </c>
    </row>
    <row r="733" spans="9:9">
      <c r="I733" s="3">
        <f t="shared" si="17"/>
        <v>0</v>
      </c>
    </row>
    <row r="734" spans="9:9">
      <c r="I734" s="3">
        <f t="shared" si="17"/>
        <v>0</v>
      </c>
    </row>
    <row r="735" spans="9:9">
      <c r="I735" s="3">
        <f t="shared" si="17"/>
        <v>0</v>
      </c>
    </row>
    <row r="736" spans="9:9">
      <c r="I736" s="3">
        <f t="shared" si="17"/>
        <v>0</v>
      </c>
    </row>
    <row r="737" spans="9:9">
      <c r="I737" s="3">
        <f t="shared" si="17"/>
        <v>0</v>
      </c>
    </row>
    <row r="738" spans="9:9">
      <c r="I738" s="3">
        <f t="shared" si="17"/>
        <v>0</v>
      </c>
    </row>
    <row r="739" spans="9:9">
      <c r="I739" s="3">
        <f t="shared" si="17"/>
        <v>0</v>
      </c>
    </row>
    <row r="740" spans="9:9">
      <c r="I740" s="3">
        <f t="shared" si="17"/>
        <v>0</v>
      </c>
    </row>
    <row r="741" spans="9:9">
      <c r="I741" s="3">
        <f t="shared" si="17"/>
        <v>0</v>
      </c>
    </row>
    <row r="742" spans="9:9">
      <c r="I742" s="3">
        <f t="shared" si="17"/>
        <v>0</v>
      </c>
    </row>
    <row r="743" spans="9:9">
      <c r="I743" s="3">
        <f t="shared" si="17"/>
        <v>0</v>
      </c>
    </row>
    <row r="744" spans="9:9">
      <c r="I744" s="3">
        <f t="shared" si="17"/>
        <v>0</v>
      </c>
    </row>
    <row r="745" spans="9:9">
      <c r="I745" s="3">
        <f t="shared" si="17"/>
        <v>0</v>
      </c>
    </row>
    <row r="746" spans="9:9">
      <c r="I746" s="3">
        <f t="shared" si="17"/>
        <v>0</v>
      </c>
    </row>
    <row r="747" spans="9:9">
      <c r="I747" s="3">
        <f t="shared" si="17"/>
        <v>0</v>
      </c>
    </row>
    <row r="748" spans="9:9">
      <c r="I748" s="3">
        <f t="shared" si="17"/>
        <v>0</v>
      </c>
    </row>
    <row r="749" spans="9:9">
      <c r="I749" s="3">
        <f t="shared" si="17"/>
        <v>0</v>
      </c>
    </row>
    <row r="750" spans="9:9">
      <c r="I750" s="3">
        <f t="shared" si="17"/>
        <v>0</v>
      </c>
    </row>
    <row r="751" spans="9:9">
      <c r="I751" s="3">
        <f t="shared" si="17"/>
        <v>0</v>
      </c>
    </row>
    <row r="752" spans="9:9">
      <c r="I752" s="3">
        <f t="shared" si="17"/>
        <v>0</v>
      </c>
    </row>
    <row r="753" spans="9:9">
      <c r="I753" s="3">
        <f t="shared" si="17"/>
        <v>0</v>
      </c>
    </row>
    <row r="754" spans="9:9">
      <c r="I754" s="3">
        <f t="shared" si="17"/>
        <v>0</v>
      </c>
    </row>
    <row r="755" spans="9:9">
      <c r="I755" s="3">
        <f t="shared" si="17"/>
        <v>0</v>
      </c>
    </row>
    <row r="756" spans="9:9">
      <c r="I756" s="3">
        <f t="shared" si="17"/>
        <v>0</v>
      </c>
    </row>
    <row r="757" spans="9:9">
      <c r="I757" s="3">
        <f t="shared" si="17"/>
        <v>0</v>
      </c>
    </row>
    <row r="758" spans="9:9">
      <c r="I758" s="3">
        <f t="shared" si="17"/>
        <v>0</v>
      </c>
    </row>
    <row r="759" spans="9:9">
      <c r="I759" s="3">
        <f t="shared" si="17"/>
        <v>0</v>
      </c>
    </row>
    <row r="760" spans="9:9">
      <c r="I760" s="3">
        <f t="shared" si="17"/>
        <v>0</v>
      </c>
    </row>
    <row r="761" spans="9:9">
      <c r="I761" s="3">
        <f t="shared" si="17"/>
        <v>0</v>
      </c>
    </row>
    <row r="762" spans="9:9">
      <c r="I762" s="3">
        <f t="shared" si="17"/>
        <v>0</v>
      </c>
    </row>
    <row r="763" spans="9:9">
      <c r="I763" s="3">
        <f t="shared" si="17"/>
        <v>0</v>
      </c>
    </row>
    <row r="764" spans="9:9">
      <c r="I764" s="3">
        <f t="shared" si="17"/>
        <v>0</v>
      </c>
    </row>
    <row r="765" spans="9:9">
      <c r="I765" s="3">
        <f t="shared" si="17"/>
        <v>0</v>
      </c>
    </row>
    <row r="766" spans="9:9">
      <c r="I766" s="3">
        <f t="shared" si="17"/>
        <v>0</v>
      </c>
    </row>
    <row r="767" spans="9:9">
      <c r="I767" s="3">
        <f t="shared" si="17"/>
        <v>0</v>
      </c>
    </row>
    <row r="768" spans="9:9">
      <c r="I768" s="3">
        <f t="shared" si="17"/>
        <v>0</v>
      </c>
    </row>
    <row r="769" spans="9:9">
      <c r="I769" s="3">
        <f t="shared" si="17"/>
        <v>0</v>
      </c>
    </row>
    <row r="770" spans="9:9">
      <c r="I770" s="3">
        <f t="shared" ref="I770:I833" si="18">F770-G770+H770</f>
        <v>0</v>
      </c>
    </row>
    <row r="771" spans="9:9">
      <c r="I771" s="3">
        <f t="shared" si="18"/>
        <v>0</v>
      </c>
    </row>
    <row r="772" spans="9:9">
      <c r="I772" s="3">
        <f t="shared" si="18"/>
        <v>0</v>
      </c>
    </row>
    <row r="773" spans="9:9">
      <c r="I773" s="3">
        <f t="shared" si="18"/>
        <v>0</v>
      </c>
    </row>
    <row r="774" spans="9:9">
      <c r="I774" s="3">
        <f t="shared" si="18"/>
        <v>0</v>
      </c>
    </row>
    <row r="775" spans="9:9">
      <c r="I775" s="3">
        <f t="shared" si="18"/>
        <v>0</v>
      </c>
    </row>
    <row r="776" spans="9:9">
      <c r="I776" s="3">
        <f t="shared" si="18"/>
        <v>0</v>
      </c>
    </row>
    <row r="777" spans="9:9">
      <c r="I777" s="3">
        <f t="shared" si="18"/>
        <v>0</v>
      </c>
    </row>
    <row r="778" spans="9:9">
      <c r="I778" s="3">
        <f t="shared" si="18"/>
        <v>0</v>
      </c>
    </row>
    <row r="779" spans="9:9">
      <c r="I779" s="3">
        <f t="shared" si="18"/>
        <v>0</v>
      </c>
    </row>
    <row r="780" spans="9:9">
      <c r="I780" s="3">
        <f t="shared" si="18"/>
        <v>0</v>
      </c>
    </row>
    <row r="781" spans="9:9">
      <c r="I781" s="3">
        <f t="shared" si="18"/>
        <v>0</v>
      </c>
    </row>
    <row r="782" spans="9:9">
      <c r="I782" s="3">
        <f t="shared" si="18"/>
        <v>0</v>
      </c>
    </row>
    <row r="783" spans="9:9">
      <c r="I783" s="3">
        <f t="shared" si="18"/>
        <v>0</v>
      </c>
    </row>
    <row r="784" spans="9:9">
      <c r="I784" s="3">
        <f t="shared" si="18"/>
        <v>0</v>
      </c>
    </row>
    <row r="785" spans="9:9">
      <c r="I785" s="3">
        <f t="shared" si="18"/>
        <v>0</v>
      </c>
    </row>
    <row r="786" spans="9:9">
      <c r="I786" s="3">
        <f t="shared" si="18"/>
        <v>0</v>
      </c>
    </row>
    <row r="787" spans="9:9">
      <c r="I787" s="3">
        <f t="shared" si="18"/>
        <v>0</v>
      </c>
    </row>
    <row r="788" spans="9:9">
      <c r="I788" s="3">
        <f t="shared" si="18"/>
        <v>0</v>
      </c>
    </row>
    <row r="789" spans="9:9">
      <c r="I789" s="3">
        <f t="shared" si="18"/>
        <v>0</v>
      </c>
    </row>
    <row r="790" spans="9:9">
      <c r="I790" s="3">
        <f t="shared" si="18"/>
        <v>0</v>
      </c>
    </row>
    <row r="791" spans="9:9">
      <c r="I791" s="3">
        <f t="shared" si="18"/>
        <v>0</v>
      </c>
    </row>
    <row r="792" spans="9:9">
      <c r="I792" s="3">
        <f t="shared" si="18"/>
        <v>0</v>
      </c>
    </row>
    <row r="793" spans="9:9">
      <c r="I793" s="3">
        <f t="shared" si="18"/>
        <v>0</v>
      </c>
    </row>
    <row r="794" spans="9:9">
      <c r="I794" s="3">
        <f t="shared" si="18"/>
        <v>0</v>
      </c>
    </row>
    <row r="795" spans="9:9">
      <c r="I795" s="3">
        <f t="shared" si="18"/>
        <v>0</v>
      </c>
    </row>
    <row r="796" spans="9:9">
      <c r="I796" s="3">
        <f t="shared" si="18"/>
        <v>0</v>
      </c>
    </row>
    <row r="797" spans="9:9">
      <c r="I797" s="3">
        <f t="shared" si="18"/>
        <v>0</v>
      </c>
    </row>
    <row r="798" spans="9:9">
      <c r="I798" s="3">
        <f t="shared" si="18"/>
        <v>0</v>
      </c>
    </row>
    <row r="799" spans="9:9">
      <c r="I799" s="3">
        <f t="shared" si="18"/>
        <v>0</v>
      </c>
    </row>
    <row r="800" spans="9:9">
      <c r="I800" s="3">
        <f t="shared" si="18"/>
        <v>0</v>
      </c>
    </row>
    <row r="801" spans="9:9">
      <c r="I801" s="3">
        <f t="shared" si="18"/>
        <v>0</v>
      </c>
    </row>
    <row r="802" spans="9:9">
      <c r="I802" s="3">
        <f t="shared" si="18"/>
        <v>0</v>
      </c>
    </row>
    <row r="803" spans="9:9">
      <c r="I803" s="3">
        <f t="shared" si="18"/>
        <v>0</v>
      </c>
    </row>
    <row r="804" spans="9:9">
      <c r="I804" s="3">
        <f t="shared" si="18"/>
        <v>0</v>
      </c>
    </row>
    <row r="805" spans="9:9">
      <c r="I805" s="3">
        <f t="shared" si="18"/>
        <v>0</v>
      </c>
    </row>
    <row r="806" spans="9:9">
      <c r="I806" s="3">
        <f t="shared" si="18"/>
        <v>0</v>
      </c>
    </row>
    <row r="807" spans="9:9">
      <c r="I807" s="3">
        <f t="shared" si="18"/>
        <v>0</v>
      </c>
    </row>
    <row r="808" spans="9:9">
      <c r="I808" s="3">
        <f t="shared" si="18"/>
        <v>0</v>
      </c>
    </row>
    <row r="809" spans="9:9">
      <c r="I809" s="3">
        <f t="shared" si="18"/>
        <v>0</v>
      </c>
    </row>
    <row r="810" spans="9:9">
      <c r="I810" s="3">
        <f t="shared" si="18"/>
        <v>0</v>
      </c>
    </row>
    <row r="811" spans="9:9">
      <c r="I811" s="3">
        <f t="shared" si="18"/>
        <v>0</v>
      </c>
    </row>
    <row r="812" spans="9:9">
      <c r="I812" s="3">
        <f t="shared" si="18"/>
        <v>0</v>
      </c>
    </row>
    <row r="813" spans="9:9">
      <c r="I813" s="3">
        <f t="shared" si="18"/>
        <v>0</v>
      </c>
    </row>
    <row r="814" spans="9:9">
      <c r="I814" s="3">
        <f t="shared" si="18"/>
        <v>0</v>
      </c>
    </row>
    <row r="815" spans="9:9">
      <c r="I815" s="3">
        <f t="shared" si="18"/>
        <v>0</v>
      </c>
    </row>
    <row r="816" spans="9:9">
      <c r="I816" s="3">
        <f t="shared" si="18"/>
        <v>0</v>
      </c>
    </row>
    <row r="817" spans="9:9">
      <c r="I817" s="3">
        <f t="shared" si="18"/>
        <v>0</v>
      </c>
    </row>
    <row r="818" spans="9:9">
      <c r="I818" s="3">
        <f t="shared" si="18"/>
        <v>0</v>
      </c>
    </row>
    <row r="819" spans="9:9">
      <c r="I819" s="3">
        <f t="shared" si="18"/>
        <v>0</v>
      </c>
    </row>
    <row r="820" spans="9:9">
      <c r="I820" s="3">
        <f t="shared" si="18"/>
        <v>0</v>
      </c>
    </row>
    <row r="821" spans="9:9">
      <c r="I821" s="3">
        <f t="shared" si="18"/>
        <v>0</v>
      </c>
    </row>
    <row r="822" spans="9:9">
      <c r="I822" s="3">
        <f t="shared" si="18"/>
        <v>0</v>
      </c>
    </row>
    <row r="823" spans="9:9">
      <c r="I823" s="3">
        <f t="shared" si="18"/>
        <v>0</v>
      </c>
    </row>
    <row r="824" spans="9:9">
      <c r="I824" s="3">
        <f t="shared" si="18"/>
        <v>0</v>
      </c>
    </row>
    <row r="825" spans="9:9">
      <c r="I825" s="3">
        <f t="shared" si="18"/>
        <v>0</v>
      </c>
    </row>
    <row r="826" spans="9:9">
      <c r="I826" s="3">
        <f t="shared" si="18"/>
        <v>0</v>
      </c>
    </row>
    <row r="827" spans="9:9">
      <c r="I827" s="3">
        <f t="shared" si="18"/>
        <v>0</v>
      </c>
    </row>
    <row r="828" spans="9:9">
      <c r="I828" s="3">
        <f t="shared" si="18"/>
        <v>0</v>
      </c>
    </row>
    <row r="829" spans="9:9">
      <c r="I829" s="3">
        <f t="shared" si="18"/>
        <v>0</v>
      </c>
    </row>
    <row r="830" spans="9:9">
      <c r="I830" s="3">
        <f t="shared" si="18"/>
        <v>0</v>
      </c>
    </row>
    <row r="831" spans="9:9">
      <c r="I831" s="3">
        <f t="shared" si="18"/>
        <v>0</v>
      </c>
    </row>
    <row r="832" spans="9:9">
      <c r="I832" s="3">
        <f t="shared" si="18"/>
        <v>0</v>
      </c>
    </row>
    <row r="833" spans="9:9">
      <c r="I833" s="3">
        <f t="shared" si="18"/>
        <v>0</v>
      </c>
    </row>
    <row r="834" spans="9:9">
      <c r="I834" s="3">
        <f t="shared" ref="I834:I897" si="19">F834-G834+H834</f>
        <v>0</v>
      </c>
    </row>
    <row r="835" spans="9:9">
      <c r="I835" s="3">
        <f t="shared" si="19"/>
        <v>0</v>
      </c>
    </row>
    <row r="836" spans="9:9">
      <c r="I836" s="3">
        <f t="shared" si="19"/>
        <v>0</v>
      </c>
    </row>
    <row r="837" spans="9:9">
      <c r="I837" s="3">
        <f t="shared" si="19"/>
        <v>0</v>
      </c>
    </row>
    <row r="838" spans="9:9">
      <c r="I838" s="3">
        <f t="shared" si="19"/>
        <v>0</v>
      </c>
    </row>
    <row r="839" spans="9:9">
      <c r="I839" s="3">
        <f t="shared" si="19"/>
        <v>0</v>
      </c>
    </row>
    <row r="840" spans="9:9">
      <c r="I840" s="3">
        <f t="shared" si="19"/>
        <v>0</v>
      </c>
    </row>
    <row r="841" spans="9:9">
      <c r="I841" s="3">
        <f t="shared" si="19"/>
        <v>0</v>
      </c>
    </row>
    <row r="842" spans="9:9">
      <c r="I842" s="3">
        <f t="shared" si="19"/>
        <v>0</v>
      </c>
    </row>
    <row r="843" spans="9:9">
      <c r="I843" s="3">
        <f t="shared" si="19"/>
        <v>0</v>
      </c>
    </row>
    <row r="844" spans="9:9">
      <c r="I844" s="3">
        <f t="shared" si="19"/>
        <v>0</v>
      </c>
    </row>
    <row r="845" spans="9:9">
      <c r="I845" s="3">
        <f t="shared" si="19"/>
        <v>0</v>
      </c>
    </row>
    <row r="846" spans="9:9">
      <c r="I846" s="3">
        <f t="shared" si="19"/>
        <v>0</v>
      </c>
    </row>
    <row r="847" spans="9:9">
      <c r="I847" s="3">
        <f t="shared" si="19"/>
        <v>0</v>
      </c>
    </row>
    <row r="848" spans="9:9">
      <c r="I848" s="3">
        <f t="shared" si="19"/>
        <v>0</v>
      </c>
    </row>
    <row r="849" spans="9:9">
      <c r="I849" s="3">
        <f t="shared" si="19"/>
        <v>0</v>
      </c>
    </row>
    <row r="850" spans="9:9">
      <c r="I850" s="3">
        <f t="shared" si="19"/>
        <v>0</v>
      </c>
    </row>
    <row r="851" spans="9:9">
      <c r="I851" s="3">
        <f t="shared" si="19"/>
        <v>0</v>
      </c>
    </row>
    <row r="852" spans="9:9">
      <c r="I852" s="3">
        <f t="shared" si="19"/>
        <v>0</v>
      </c>
    </row>
    <row r="853" spans="9:9">
      <c r="I853" s="3">
        <f t="shared" si="19"/>
        <v>0</v>
      </c>
    </row>
    <row r="854" spans="9:9">
      <c r="I854" s="3">
        <f t="shared" si="19"/>
        <v>0</v>
      </c>
    </row>
    <row r="855" spans="9:9">
      <c r="I855" s="3">
        <f t="shared" si="19"/>
        <v>0</v>
      </c>
    </row>
    <row r="856" spans="9:9">
      <c r="I856" s="3">
        <f t="shared" si="19"/>
        <v>0</v>
      </c>
    </row>
    <row r="857" spans="9:9">
      <c r="I857" s="3">
        <f t="shared" si="19"/>
        <v>0</v>
      </c>
    </row>
    <row r="858" spans="9:9">
      <c r="I858" s="3">
        <f t="shared" si="19"/>
        <v>0</v>
      </c>
    </row>
    <row r="859" spans="9:9">
      <c r="I859" s="3">
        <f t="shared" si="19"/>
        <v>0</v>
      </c>
    </row>
    <row r="860" spans="9:9">
      <c r="I860" s="3">
        <f t="shared" si="19"/>
        <v>0</v>
      </c>
    </row>
    <row r="861" spans="9:9">
      <c r="I861" s="3">
        <f t="shared" si="19"/>
        <v>0</v>
      </c>
    </row>
    <row r="862" spans="9:9">
      <c r="I862" s="3">
        <f t="shared" si="19"/>
        <v>0</v>
      </c>
    </row>
    <row r="863" spans="9:9">
      <c r="I863" s="3">
        <f t="shared" si="19"/>
        <v>0</v>
      </c>
    </row>
    <row r="864" spans="9:9">
      <c r="I864" s="3">
        <f t="shared" si="19"/>
        <v>0</v>
      </c>
    </row>
    <row r="865" spans="9:9">
      <c r="I865" s="3">
        <f t="shared" si="19"/>
        <v>0</v>
      </c>
    </row>
    <row r="866" spans="9:9">
      <c r="I866" s="3">
        <f t="shared" si="19"/>
        <v>0</v>
      </c>
    </row>
    <row r="867" spans="9:9">
      <c r="I867" s="3">
        <f t="shared" si="19"/>
        <v>0</v>
      </c>
    </row>
    <row r="868" spans="9:9">
      <c r="I868" s="3">
        <f t="shared" si="19"/>
        <v>0</v>
      </c>
    </row>
    <row r="869" spans="9:9">
      <c r="I869" s="3">
        <f t="shared" si="19"/>
        <v>0</v>
      </c>
    </row>
    <row r="870" spans="9:9">
      <c r="I870" s="3">
        <f t="shared" si="19"/>
        <v>0</v>
      </c>
    </row>
    <row r="871" spans="9:9">
      <c r="I871" s="3">
        <f t="shared" si="19"/>
        <v>0</v>
      </c>
    </row>
    <row r="872" spans="9:9">
      <c r="I872" s="3">
        <f t="shared" si="19"/>
        <v>0</v>
      </c>
    </row>
    <row r="873" spans="9:9">
      <c r="I873" s="3">
        <f t="shared" si="19"/>
        <v>0</v>
      </c>
    </row>
    <row r="874" spans="9:9">
      <c r="I874" s="3">
        <f t="shared" si="19"/>
        <v>0</v>
      </c>
    </row>
    <row r="875" spans="9:9">
      <c r="I875" s="3">
        <f t="shared" si="19"/>
        <v>0</v>
      </c>
    </row>
    <row r="876" spans="9:9">
      <c r="I876" s="3">
        <f t="shared" si="19"/>
        <v>0</v>
      </c>
    </row>
    <row r="877" spans="9:9">
      <c r="I877" s="3">
        <f t="shared" si="19"/>
        <v>0</v>
      </c>
    </row>
    <row r="878" spans="9:9">
      <c r="I878" s="3">
        <f t="shared" si="19"/>
        <v>0</v>
      </c>
    </row>
    <row r="879" spans="9:9">
      <c r="I879" s="3">
        <f t="shared" si="19"/>
        <v>0</v>
      </c>
    </row>
    <row r="880" spans="9:9">
      <c r="I880" s="3">
        <f t="shared" si="19"/>
        <v>0</v>
      </c>
    </row>
    <row r="881" spans="9:9">
      <c r="I881" s="3">
        <f t="shared" si="19"/>
        <v>0</v>
      </c>
    </row>
    <row r="882" spans="9:9">
      <c r="I882" s="3">
        <f t="shared" si="19"/>
        <v>0</v>
      </c>
    </row>
    <row r="883" spans="9:9">
      <c r="I883" s="3">
        <f t="shared" si="19"/>
        <v>0</v>
      </c>
    </row>
    <row r="884" spans="9:9">
      <c r="I884" s="3">
        <f t="shared" si="19"/>
        <v>0</v>
      </c>
    </row>
    <row r="885" spans="9:9">
      <c r="I885" s="3">
        <f t="shared" si="19"/>
        <v>0</v>
      </c>
    </row>
    <row r="886" spans="9:9">
      <c r="I886" s="3">
        <f t="shared" si="19"/>
        <v>0</v>
      </c>
    </row>
    <row r="887" spans="9:9">
      <c r="I887" s="3">
        <f t="shared" si="19"/>
        <v>0</v>
      </c>
    </row>
    <row r="888" spans="9:9">
      <c r="I888" s="3">
        <f t="shared" si="19"/>
        <v>0</v>
      </c>
    </row>
    <row r="889" spans="9:9">
      <c r="I889" s="3">
        <f t="shared" si="19"/>
        <v>0</v>
      </c>
    </row>
    <row r="890" spans="9:9">
      <c r="I890" s="3">
        <f t="shared" si="19"/>
        <v>0</v>
      </c>
    </row>
    <row r="891" spans="9:9">
      <c r="I891" s="3">
        <f t="shared" si="19"/>
        <v>0</v>
      </c>
    </row>
    <row r="892" spans="9:9">
      <c r="I892" s="3">
        <f t="shared" si="19"/>
        <v>0</v>
      </c>
    </row>
    <row r="893" spans="9:9">
      <c r="I893" s="3">
        <f t="shared" si="19"/>
        <v>0</v>
      </c>
    </row>
    <row r="894" spans="9:9">
      <c r="I894" s="3">
        <f t="shared" si="19"/>
        <v>0</v>
      </c>
    </row>
    <row r="895" spans="9:9">
      <c r="I895" s="3">
        <f t="shared" si="19"/>
        <v>0</v>
      </c>
    </row>
    <row r="896" spans="9:9">
      <c r="I896" s="3">
        <f t="shared" si="19"/>
        <v>0</v>
      </c>
    </row>
    <row r="897" spans="9:9">
      <c r="I897" s="3">
        <f t="shared" si="19"/>
        <v>0</v>
      </c>
    </row>
    <row r="898" spans="9:9">
      <c r="I898" s="3">
        <f t="shared" ref="I898:I907" si="20">F898-G898+H898</f>
        <v>0</v>
      </c>
    </row>
    <row r="899" spans="9:9">
      <c r="I899" s="3">
        <f t="shared" si="20"/>
        <v>0</v>
      </c>
    </row>
    <row r="900" spans="9:9">
      <c r="I900" s="3">
        <f t="shared" si="20"/>
        <v>0</v>
      </c>
    </row>
    <row r="901" spans="9:9">
      <c r="I901" s="3">
        <f t="shared" si="20"/>
        <v>0</v>
      </c>
    </row>
    <row r="902" spans="9:9">
      <c r="I902" s="3">
        <f t="shared" si="20"/>
        <v>0</v>
      </c>
    </row>
    <row r="903" spans="9:9">
      <c r="I903" s="3">
        <f t="shared" si="20"/>
        <v>0</v>
      </c>
    </row>
    <row r="904" spans="9:9">
      <c r="I904" s="3">
        <f t="shared" si="20"/>
        <v>0</v>
      </c>
    </row>
    <row r="905" spans="9:9">
      <c r="I905" s="3">
        <f t="shared" si="20"/>
        <v>0</v>
      </c>
    </row>
    <row r="906" spans="9:9">
      <c r="I906" s="3">
        <f t="shared" si="20"/>
        <v>0</v>
      </c>
    </row>
    <row r="907" spans="9:9">
      <c r="I907" s="3">
        <f t="shared" si="20"/>
        <v>0</v>
      </c>
    </row>
  </sheetData>
  <autoFilter ref="A1:M907">
    <sortState ref="A2:M907">
      <sortCondition ref="D1:D907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B1" zoomScale="90" zoomScaleNormal="90" zoomScalePageLayoutView="90" workbookViewId="0">
      <pane ySplit="1" topLeftCell="A2" activePane="bottomLeft" state="frozen"/>
      <selection pane="bottomLeft" activeCell="Q33" sqref="Q33"/>
    </sheetView>
  </sheetViews>
  <sheetFormatPr baseColWidth="10" defaultColWidth="11.5" defaultRowHeight="14" x14ac:dyDescent="0"/>
  <cols>
    <col min="2" max="8" width="11.5" style="11"/>
    <col min="9" max="9" width="13.1640625" style="11" customWidth="1"/>
    <col min="10" max="12" width="11.5" style="11"/>
    <col min="18" max="19" width="11.5" bestFit="1" customWidth="1"/>
    <col min="21" max="21" width="12.1640625" bestFit="1" customWidth="1"/>
  </cols>
  <sheetData>
    <row r="1" spans="1:21" ht="28">
      <c r="A1" s="4" t="s">
        <v>104</v>
      </c>
      <c r="B1" s="41" t="s">
        <v>0</v>
      </c>
      <c r="C1" s="1" t="s">
        <v>1</v>
      </c>
      <c r="D1" s="43" t="s">
        <v>2</v>
      </c>
      <c r="E1" s="6" t="s">
        <v>108</v>
      </c>
      <c r="F1" s="43" t="s">
        <v>107</v>
      </c>
      <c r="G1" s="2" t="s">
        <v>73</v>
      </c>
      <c r="H1" s="43" t="s">
        <v>105</v>
      </c>
      <c r="I1" s="2" t="s">
        <v>106</v>
      </c>
      <c r="J1" s="43" t="s">
        <v>10</v>
      </c>
      <c r="K1" s="2" t="s">
        <v>11</v>
      </c>
      <c r="L1" s="43" t="s">
        <v>20</v>
      </c>
    </row>
    <row r="2" spans="1:21">
      <c r="A2" s="5"/>
      <c r="B2" s="42" t="s">
        <v>12</v>
      </c>
      <c r="C2" s="3">
        <v>1</v>
      </c>
      <c r="D2" s="42" t="s">
        <v>5</v>
      </c>
      <c r="E2" s="10" t="s">
        <v>102</v>
      </c>
      <c r="F2" s="42">
        <f>AVERAGE('Record Keeping'!E74,'Record Keeping'!E110,'Record Keeping'!E146,'Record Keeping'!E182,'Record Keeping'!E218)</f>
        <v>7</v>
      </c>
      <c r="G2" s="3">
        <v>1</v>
      </c>
      <c r="H2" s="42">
        <v>1</v>
      </c>
      <c r="I2" s="3">
        <v>0</v>
      </c>
      <c r="J2" s="42">
        <v>0</v>
      </c>
      <c r="K2" s="3">
        <v>0</v>
      </c>
      <c r="L2" s="42"/>
      <c r="U2" t="s">
        <v>129</v>
      </c>
    </row>
    <row r="3" spans="1:21">
      <c r="A3" s="5"/>
      <c r="B3" s="42" t="s">
        <v>12</v>
      </c>
      <c r="C3" s="3">
        <v>1</v>
      </c>
      <c r="D3" s="42" t="s">
        <v>5</v>
      </c>
      <c r="E3" s="10" t="s">
        <v>103</v>
      </c>
      <c r="F3" s="42">
        <f>AVERAGE('Record Keeping'!E74,'Record Keeping'!E110,'Record Keeping'!E146,'Record Keeping'!E182,'Record Keeping'!E218)</f>
        <v>7</v>
      </c>
      <c r="G3" s="3">
        <v>0</v>
      </c>
      <c r="H3" s="42">
        <v>0</v>
      </c>
      <c r="I3" s="3">
        <v>0</v>
      </c>
      <c r="J3" s="42">
        <v>0</v>
      </c>
      <c r="K3" s="3">
        <v>0</v>
      </c>
      <c r="L3" s="42"/>
      <c r="T3" t="s">
        <v>130</v>
      </c>
      <c r="U3">
        <f>AVERAGE(G2,G3,G8,G9,G14,G15,G20,G21,G26,G27,G32,G33,G38,G39,G44,G45,G50,G51,G56,G57,G62,G63,G68,G69)</f>
        <v>1.2916666666666667</v>
      </c>
    </row>
    <row r="4" spans="1:21">
      <c r="A4" s="5"/>
      <c r="B4" s="42" t="s">
        <v>12</v>
      </c>
      <c r="C4" s="3">
        <v>1</v>
      </c>
      <c r="D4" s="42" t="s">
        <v>37</v>
      </c>
      <c r="E4" s="10" t="s">
        <v>102</v>
      </c>
      <c r="F4" s="42">
        <f>AVERAGE('Record Keeping'!E75,'Record Keeping'!E111,'Record Keeping'!E147,'Record Keeping'!E183,'Record Keeping'!E219)</f>
        <v>5.4</v>
      </c>
      <c r="G4" s="3">
        <v>2</v>
      </c>
      <c r="H4" s="42">
        <v>2</v>
      </c>
      <c r="I4" s="3">
        <v>0</v>
      </c>
      <c r="J4" s="42">
        <v>0</v>
      </c>
      <c r="K4" s="3">
        <v>0</v>
      </c>
      <c r="L4" s="42"/>
    </row>
    <row r="5" spans="1:21">
      <c r="A5" s="5"/>
      <c r="B5" s="42" t="s">
        <v>12</v>
      </c>
      <c r="C5" s="3">
        <v>1</v>
      </c>
      <c r="D5" s="42" t="s">
        <v>37</v>
      </c>
      <c r="E5" s="10" t="s">
        <v>103</v>
      </c>
      <c r="F5" s="42">
        <f>AVERAGE('Record Keeping'!E75,'Record Keeping'!E111,'Record Keeping'!E147,'Record Keeping'!E183,'Record Keeping'!E219)</f>
        <v>5.4</v>
      </c>
      <c r="G5" s="3">
        <v>2</v>
      </c>
      <c r="H5" s="42">
        <v>2</v>
      </c>
      <c r="I5" s="3">
        <v>0</v>
      </c>
      <c r="J5" s="42">
        <v>0</v>
      </c>
      <c r="K5" s="3">
        <v>0</v>
      </c>
      <c r="L5" s="42"/>
    </row>
    <row r="6" spans="1:21">
      <c r="A6" s="5"/>
      <c r="B6" s="42" t="s">
        <v>12</v>
      </c>
      <c r="C6" s="3">
        <v>1</v>
      </c>
      <c r="D6" s="42" t="s">
        <v>13</v>
      </c>
      <c r="E6" s="10" t="s">
        <v>102</v>
      </c>
      <c r="F6" s="42">
        <f>AVERAGE('Record Keeping'!E76,'Record Keeping'!E112,'Record Keeping'!E148,'Record Keeping'!E184,'Record Keeping'!E220)</f>
        <v>1.8</v>
      </c>
      <c r="G6" s="3">
        <v>0</v>
      </c>
      <c r="H6" s="42">
        <v>0</v>
      </c>
      <c r="I6" s="3">
        <v>0</v>
      </c>
      <c r="J6" s="42">
        <v>0</v>
      </c>
      <c r="K6" s="3">
        <v>0</v>
      </c>
      <c r="L6" s="42"/>
      <c r="N6" t="s">
        <v>109</v>
      </c>
      <c r="O6" t="s">
        <v>110</v>
      </c>
      <c r="P6" t="s">
        <v>111</v>
      </c>
      <c r="Q6" t="s">
        <v>112</v>
      </c>
      <c r="R6" t="s">
        <v>113</v>
      </c>
      <c r="S6" t="s">
        <v>114</v>
      </c>
      <c r="U6" t="s">
        <v>129</v>
      </c>
    </row>
    <row r="7" spans="1:21">
      <c r="A7" s="5"/>
      <c r="B7" s="42" t="s">
        <v>12</v>
      </c>
      <c r="C7" s="3">
        <v>1</v>
      </c>
      <c r="D7" s="42" t="s">
        <v>13</v>
      </c>
      <c r="E7" s="10" t="s">
        <v>103</v>
      </c>
      <c r="F7" s="42">
        <f>AVERAGE('Record Keeping'!E76,'Record Keeping'!E112,'Record Keeping'!E148,'Record Keeping'!E184,'Record Keeping'!E220)</f>
        <v>1.8</v>
      </c>
      <c r="G7" s="3">
        <v>0</v>
      </c>
      <c r="H7" s="42">
        <v>0</v>
      </c>
      <c r="I7" s="3">
        <v>0</v>
      </c>
      <c r="J7" s="42">
        <v>0</v>
      </c>
      <c r="K7" s="3">
        <v>0</v>
      </c>
      <c r="L7" s="42"/>
      <c r="N7" t="s">
        <v>5</v>
      </c>
      <c r="O7">
        <f>STDEV(G2,G3,G8,G9,G14,G15,G20,G21,G26,G27,G32,G33,G38,G39,G44,G45,G50,G51,G56,G57,G62,G63,G68,G69)</f>
        <v>2.0951116327353989</v>
      </c>
      <c r="P7">
        <f>STDEV(H2,H3,H8,H9,H14,H15,H20,H21,H26,H27,H32,H33,H38,H39,H44,H45,H50,H51,H56,H57,H62,H63,H68,H69)</f>
        <v>2.0951116327353989</v>
      </c>
      <c r="Q7">
        <v>24</v>
      </c>
      <c r="R7" s="44">
        <f>O7/(SQRT(Q7))</f>
        <v>0.42766287119758978</v>
      </c>
      <c r="S7" s="44">
        <f>P7/(SQRT(R7))</f>
        <v>3.2037335889149943</v>
      </c>
      <c r="T7" s="30" t="s">
        <v>131</v>
      </c>
      <c r="U7">
        <f>AVERAGE(G6,G7,G12,G13,G18,G19,G25,G24,G30,G31,G36,G37,G42,G43,G48,G49,G54,G55,G60,G61,G66,G67,G72,G73)</f>
        <v>1.9583333333333333</v>
      </c>
    </row>
    <row r="8" spans="1:21">
      <c r="A8" s="5"/>
      <c r="B8" s="42" t="s">
        <v>12</v>
      </c>
      <c r="C8" s="3">
        <v>2</v>
      </c>
      <c r="D8" s="42" t="s">
        <v>5</v>
      </c>
      <c r="E8" s="10" t="s">
        <v>102</v>
      </c>
      <c r="F8" s="42">
        <f>AVERAGE('Record Keeping'!E77,'Record Keeping'!E113,'Record Keeping'!E149,'Record Keeping'!E185,'Record Keeping'!E221)</f>
        <v>2.2000000000000002</v>
      </c>
      <c r="G8" s="3">
        <v>1</v>
      </c>
      <c r="H8" s="42">
        <v>1</v>
      </c>
      <c r="I8" s="3">
        <v>0</v>
      </c>
      <c r="J8" s="42">
        <v>0</v>
      </c>
      <c r="K8" s="3">
        <v>0</v>
      </c>
      <c r="L8" s="42"/>
      <c r="N8" t="s">
        <v>115</v>
      </c>
      <c r="O8">
        <f>STDEV(G2,G8,G14,G20,G26,G32,G38,G44,G50,G56,G62,G68)</f>
        <v>2.539088359425425</v>
      </c>
      <c r="P8">
        <f>STDEV(H2,H8,H14,H20,H26,H32,H38,H44,H50,H56,H62,H68)</f>
        <v>2.539088359425425</v>
      </c>
      <c r="Q8">
        <v>12</v>
      </c>
      <c r="R8" s="44">
        <f t="shared" ref="R8:S8" si="0">O8/(SQRT(Q8))</f>
        <v>0.73297167390525719</v>
      </c>
      <c r="S8" s="44">
        <f t="shared" si="0"/>
        <v>2.9657478124181571</v>
      </c>
      <c r="T8" t="s">
        <v>115</v>
      </c>
      <c r="U8">
        <f>AVERAGE(G2,G8,G14,G20,G26,G32,G38,G44,G50,G56,G62,G68)</f>
        <v>1.9166666666666667</v>
      </c>
    </row>
    <row r="9" spans="1:21">
      <c r="A9" s="5"/>
      <c r="B9" s="42" t="s">
        <v>12</v>
      </c>
      <c r="C9" s="3">
        <v>2</v>
      </c>
      <c r="D9" s="42" t="s">
        <v>5</v>
      </c>
      <c r="E9" s="10" t="s">
        <v>103</v>
      </c>
      <c r="F9" s="42">
        <f>AVERAGE('Record Keeping'!E77,'Record Keeping'!E113,'Record Keeping'!E149,'Record Keeping'!E185,'Record Keeping'!E221)</f>
        <v>2.2000000000000002</v>
      </c>
      <c r="G9" s="3">
        <v>0</v>
      </c>
      <c r="H9" s="42">
        <v>0</v>
      </c>
      <c r="I9" s="3">
        <v>0</v>
      </c>
      <c r="J9" s="42">
        <v>0</v>
      </c>
      <c r="K9" s="3">
        <v>0</v>
      </c>
      <c r="L9" s="42"/>
      <c r="N9" t="s">
        <v>116</v>
      </c>
      <c r="O9">
        <f>STDEV(G3,G9,G15,G21,G27,G33,G39,G45,G51,G57,G63,G69)</f>
        <v>1.3706888336846839</v>
      </c>
      <c r="P9">
        <f>STDEV(H3,H9,H15,H21,H27,H33,H39,H45,H51,H57,H63,H69)</f>
        <v>1.3706888336846839</v>
      </c>
      <c r="Q9">
        <v>12</v>
      </c>
      <c r="R9" s="44">
        <f t="shared" ref="R9:S9" si="1">O9/(SQRT(Q9))</f>
        <v>0.39568378355153322</v>
      </c>
      <c r="S9" s="44">
        <f t="shared" si="1"/>
        <v>2.1790377240007568</v>
      </c>
      <c r="T9" t="s">
        <v>116</v>
      </c>
      <c r="U9">
        <f>AVERAGE(G3,G9,G15,G21,G27,G33,G39,G45,G51,G57,G63,G69)</f>
        <v>0.66666666666666663</v>
      </c>
    </row>
    <row r="10" spans="1:21">
      <c r="A10" s="5"/>
      <c r="B10" s="42" t="s">
        <v>12</v>
      </c>
      <c r="C10" s="3">
        <v>2</v>
      </c>
      <c r="D10" s="42" t="s">
        <v>37</v>
      </c>
      <c r="E10" s="10" t="s">
        <v>102</v>
      </c>
      <c r="F10" s="42">
        <f>AVERAGE('Record Keeping'!E78,'Record Keeping'!E114,'Record Keeping'!E150,'Record Keeping'!E186,'Record Keeping'!E222)</f>
        <v>2.2000000000000002</v>
      </c>
      <c r="G10" s="3">
        <v>1</v>
      </c>
      <c r="H10" s="42">
        <v>1</v>
      </c>
      <c r="I10" s="3">
        <v>0</v>
      </c>
      <c r="J10" s="42">
        <v>0</v>
      </c>
      <c r="K10" s="3">
        <v>0</v>
      </c>
      <c r="L10" s="42"/>
      <c r="N10" t="s">
        <v>13</v>
      </c>
      <c r="O10">
        <f>STDEV(G6,G7,G12,G13,G18:G19,G24,G25,G30,G31,G36,G42,G43,G37,G48,G49,G54,G55,G61,G60,G67,G66,G72,G73)</f>
        <v>2.349452603529572</v>
      </c>
      <c r="P10">
        <f>STDEV(H6,H7,H12,H13,H18:H19,H24,H25,H30,H31,H36,H42,H43,H37,H48,H49,H54,H55,H61,H60,H67,H66,H72,H73)</f>
        <v>2.1865033961668745</v>
      </c>
      <c r="Q10">
        <v>24</v>
      </c>
      <c r="R10" s="44">
        <f t="shared" ref="R10:S10" si="2">O10/(SQRT(Q10))</f>
        <v>0.47958000445840998</v>
      </c>
      <c r="S10" s="44">
        <f t="shared" si="2"/>
        <v>3.1573274292815152</v>
      </c>
      <c r="T10" t="s">
        <v>132</v>
      </c>
      <c r="U10">
        <f>AVERAGE(G4,G5,G10,G11,G16,G17,G22,G23,G28,G29,G34,G35,G41,G40,G46,G47,G52,G53,G58,G59,G64,G65,G70,G71)</f>
        <v>1.4583333333333333</v>
      </c>
    </row>
    <row r="11" spans="1:21">
      <c r="A11" s="5"/>
      <c r="B11" s="42" t="s">
        <v>12</v>
      </c>
      <c r="C11" s="3">
        <v>2</v>
      </c>
      <c r="D11" s="42" t="s">
        <v>37</v>
      </c>
      <c r="E11" s="10" t="s">
        <v>103</v>
      </c>
      <c r="F11" s="42">
        <f>AVERAGE('Record Keeping'!E78,'Record Keeping'!E114,'Record Keeping'!E150,'Record Keeping'!E186,'Record Keeping'!E222)</f>
        <v>2.2000000000000002</v>
      </c>
      <c r="G11" s="3">
        <v>0</v>
      </c>
      <c r="H11" s="42">
        <v>0</v>
      </c>
      <c r="I11" s="3">
        <v>0</v>
      </c>
      <c r="J11" s="42">
        <v>0</v>
      </c>
      <c r="K11" s="3">
        <v>0</v>
      </c>
      <c r="L11" s="42"/>
      <c r="N11" t="s">
        <v>117</v>
      </c>
      <c r="O11">
        <f>STDEV(G6,G12,G18,G24,G30,G36,G42,G48,G54,G60,G66,G72)</f>
        <v>2.5524794837866014</v>
      </c>
      <c r="P11">
        <f>STDEV(H6,H12,H18,H24,H30,H36,H42,H48,H54,H60,H66,H72)</f>
        <v>2.2746961169005466</v>
      </c>
      <c r="Q11">
        <v>12</v>
      </c>
      <c r="R11" s="44">
        <f t="shared" ref="R11:S11" si="3">O11/(SQRT(Q11))</f>
        <v>0.73683735853259569</v>
      </c>
      <c r="S11" s="44">
        <f t="shared" si="3"/>
        <v>2.6499493173154987</v>
      </c>
      <c r="T11" t="s">
        <v>119</v>
      </c>
      <c r="U11">
        <f>AVERAGE(G4,G10,G16,G22,G28,G34,G40,G46,G52,G58,G64,G70)</f>
        <v>2.25</v>
      </c>
    </row>
    <row r="12" spans="1:21">
      <c r="A12" s="5"/>
      <c r="B12" s="42" t="s">
        <v>12</v>
      </c>
      <c r="C12" s="3">
        <v>2</v>
      </c>
      <c r="D12" s="42" t="s">
        <v>13</v>
      </c>
      <c r="E12" s="10" t="s">
        <v>102</v>
      </c>
      <c r="F12" s="42">
        <f>AVERAGE('Record Keeping'!E79,'Record Keeping'!E115,'Record Keeping'!E151,'Record Keeping'!E187,'Record Keeping'!E223)</f>
        <v>2</v>
      </c>
      <c r="G12" s="3">
        <v>0</v>
      </c>
      <c r="H12" s="42">
        <v>0</v>
      </c>
      <c r="I12" s="3">
        <v>0</v>
      </c>
      <c r="J12" s="42">
        <v>0</v>
      </c>
      <c r="K12" s="3">
        <v>0</v>
      </c>
      <c r="L12" s="42"/>
      <c r="N12" t="s">
        <v>118</v>
      </c>
      <c r="O12">
        <f>STDEV(G7,G13,G19,G25,G31,G37,G43,G49,G55,G61,G67,G73)</f>
        <v>1.8319554050414562</v>
      </c>
      <c r="P12">
        <f>STDEV(H7,H13,H19,H25,H31,H37,H43,H49,H55,H61,H67,H73)</f>
        <v>1.8586407545691703</v>
      </c>
      <c r="Q12">
        <v>12</v>
      </c>
      <c r="R12" s="44">
        <f t="shared" ref="R12:S12" si="4">O12/(SQRT(Q12))</f>
        <v>0.52883997312203734</v>
      </c>
      <c r="S12" s="44">
        <f t="shared" si="4"/>
        <v>2.555837973984977</v>
      </c>
      <c r="T12" t="s">
        <v>117</v>
      </c>
      <c r="U12">
        <f>AVERAGE(G6,G12,G18,G24,G30,G36,G42,G48,G54,G60,G66,G72)</f>
        <v>2.8333333333333335</v>
      </c>
    </row>
    <row r="13" spans="1:21">
      <c r="A13" s="5"/>
      <c r="B13" s="42" t="s">
        <v>12</v>
      </c>
      <c r="C13" s="3">
        <v>2</v>
      </c>
      <c r="D13" s="42" t="s">
        <v>13</v>
      </c>
      <c r="E13" s="10" t="s">
        <v>103</v>
      </c>
      <c r="F13" s="42">
        <f>AVERAGE('Record Keeping'!E79,'Record Keeping'!E115,'Record Keeping'!E151,'Record Keeping'!E187,'Record Keeping'!E223)</f>
        <v>2</v>
      </c>
      <c r="G13" s="3">
        <v>0</v>
      </c>
      <c r="H13" s="42">
        <v>0</v>
      </c>
      <c r="I13" s="3">
        <v>0</v>
      </c>
      <c r="J13" s="42">
        <v>0</v>
      </c>
      <c r="K13" s="3">
        <v>0</v>
      </c>
      <c r="L13" s="42"/>
      <c r="N13" t="s">
        <v>37</v>
      </c>
      <c r="O13">
        <f>STDEV(G4,G5,G10,G11,G16,G17,G22,G23,G28,G29,G34,G35,G40,G41,G46,G47,G52,G53,G58,G59,G64,G65,G70,G71)</f>
        <v>2.3027236551275663</v>
      </c>
      <c r="P13">
        <f>STDEV(H4,H5,H10,H11,H16,H17,H22,H23,H28,H29,H34,H35,H40,H41,H46,H47,H52,H53,H58,H59,H64,H65,H70,H71)</f>
        <v>2.3203572938266412</v>
      </c>
      <c r="Q13">
        <v>24</v>
      </c>
      <c r="R13" s="44">
        <f t="shared" ref="R13:S13" si="5">O13/(SQRT(Q13))</f>
        <v>0.47004149780826354</v>
      </c>
      <c r="S13" s="44">
        <f t="shared" si="5"/>
        <v>3.3844395611439855</v>
      </c>
      <c r="T13" t="s">
        <v>118</v>
      </c>
      <c r="U13">
        <f>AVERAGE(G7,G13,G19,G25,G31,G37,G43,G49,G55,G61,G67,G73)</f>
        <v>1.0833333333333333</v>
      </c>
    </row>
    <row r="14" spans="1:21">
      <c r="A14" s="5"/>
      <c r="B14" s="42" t="s">
        <v>12</v>
      </c>
      <c r="C14" s="3">
        <v>3</v>
      </c>
      <c r="D14" s="42" t="s">
        <v>5</v>
      </c>
      <c r="E14" s="10" t="s">
        <v>102</v>
      </c>
      <c r="F14" s="42">
        <f>AVERAGE('Record Keeping'!E80,'Record Keeping'!E116,'Record Keeping'!E152,'Record Keeping'!E188,'Record Keeping'!E224)</f>
        <v>0.6</v>
      </c>
      <c r="G14" s="3">
        <v>0</v>
      </c>
      <c r="H14" s="42">
        <v>0</v>
      </c>
      <c r="I14" s="3">
        <v>0</v>
      </c>
      <c r="J14" s="42">
        <v>0</v>
      </c>
      <c r="K14" s="3">
        <v>0</v>
      </c>
      <c r="L14" s="42"/>
      <c r="N14" t="s">
        <v>119</v>
      </c>
      <c r="O14">
        <f>STDEV(G22,G4,G10,G16,G28,G34,G40,G52,G58,G64,G70,G46)</f>
        <v>2.9580398915498081</v>
      </c>
      <c r="P14">
        <f>STDEV(H22,H4,H10,H16,H28,H34,H40,H52,H58,H64,H70,H46)</f>
        <v>2.9580398915498081</v>
      </c>
      <c r="Q14">
        <v>12</v>
      </c>
      <c r="R14" s="44">
        <f t="shared" ref="R14:S14" si="6">O14/(SQRT(Q14))</f>
        <v>0.85391256382996661</v>
      </c>
      <c r="S14" s="44">
        <f t="shared" si="6"/>
        <v>3.2010858729436795</v>
      </c>
    </row>
    <row r="15" spans="1:21">
      <c r="A15" s="5"/>
      <c r="B15" s="42" t="s">
        <v>12</v>
      </c>
      <c r="C15" s="3">
        <v>3</v>
      </c>
      <c r="D15" s="42" t="s">
        <v>5</v>
      </c>
      <c r="E15" s="10" t="s">
        <v>103</v>
      </c>
      <c r="F15" s="42">
        <f>AVERAGE('Record Keeping'!E80,'Record Keeping'!E116,'Record Keeping'!E152,'Record Keeping'!E188,'Record Keeping'!E224)</f>
        <v>0.6</v>
      </c>
      <c r="G15" s="3">
        <v>0</v>
      </c>
      <c r="H15" s="42">
        <v>0</v>
      </c>
      <c r="I15" s="3">
        <v>0</v>
      </c>
      <c r="J15" s="42">
        <v>0</v>
      </c>
      <c r="K15" s="3">
        <v>0</v>
      </c>
      <c r="L15" s="42"/>
      <c r="N15" t="s">
        <v>120</v>
      </c>
      <c r="O15">
        <f>STDEV(G5,G11,G17,G23,G29,G41,G35,G47,G53,G59,G65,G71)</f>
        <v>0.9847319278346619</v>
      </c>
      <c r="P15">
        <f>STDEV(H5,H11,H17,H23,H29,H41,H35,H47,H53,H59,H65,H71)</f>
        <v>0.99620491989562199</v>
      </c>
      <c r="Q15">
        <v>12</v>
      </c>
      <c r="R15" s="44">
        <f t="shared" ref="R15:S15" si="7">O15/(SQRT(Q15))</f>
        <v>0.28426762180748061</v>
      </c>
      <c r="S15" s="44">
        <f t="shared" si="7"/>
        <v>1.8684650733484747</v>
      </c>
    </row>
    <row r="16" spans="1:21">
      <c r="A16" s="5"/>
      <c r="B16" s="42" t="s">
        <v>12</v>
      </c>
      <c r="C16" s="3">
        <v>3</v>
      </c>
      <c r="D16" s="42" t="s">
        <v>37</v>
      </c>
      <c r="E16" s="10" t="s">
        <v>102</v>
      </c>
      <c r="F16" s="42">
        <f>AVERAGE('Record Keeping'!E81,'Record Keeping'!E117,'Record Keeping'!E153,'Record Keeping'!E189,'Record Keeping'!E225)</f>
        <v>0.2</v>
      </c>
      <c r="G16" s="3">
        <v>0</v>
      </c>
      <c r="H16" s="42">
        <v>0</v>
      </c>
      <c r="I16" s="3">
        <v>0</v>
      </c>
      <c r="J16" s="42">
        <v>0</v>
      </c>
      <c r="K16" s="3">
        <v>0</v>
      </c>
      <c r="L16" s="42"/>
      <c r="R16" s="44"/>
      <c r="S16" s="44"/>
      <c r="T16" t="s">
        <v>120</v>
      </c>
      <c r="U16">
        <f>AVERAGE(G9,G15,G21,G27,G33,G39,G45,G51,G57,G63,G69,G75)</f>
        <v>0.72727272727272729</v>
      </c>
    </row>
    <row r="17" spans="1:19">
      <c r="A17" s="5"/>
      <c r="B17" s="42" t="s">
        <v>12</v>
      </c>
      <c r="C17" s="3">
        <v>3</v>
      </c>
      <c r="D17" s="42" t="s">
        <v>37</v>
      </c>
      <c r="E17" s="10" t="s">
        <v>103</v>
      </c>
      <c r="F17" s="42">
        <f>AVERAGE('Record Keeping'!E81,'Record Keeping'!E117,'Record Keeping'!E153,'Record Keeping'!E189,'Record Keeping'!E225)</f>
        <v>0.2</v>
      </c>
      <c r="G17" s="3">
        <v>0</v>
      </c>
      <c r="H17" s="42">
        <v>0</v>
      </c>
      <c r="I17" s="3">
        <v>0</v>
      </c>
      <c r="J17" s="42">
        <v>0</v>
      </c>
      <c r="K17" s="3">
        <v>0</v>
      </c>
      <c r="L17" s="42"/>
      <c r="N17" t="s">
        <v>12</v>
      </c>
      <c r="O17">
        <f>STDEV(G2,G3,G4,G5,G6,G8,G7,G9,G10,G11,G12,G14,G13,G15,G16,G18,G17:G19)</f>
        <v>0.69669226847946597</v>
      </c>
      <c r="P17">
        <f>STDEV(H2,H3,H4,H5,H6,H8,H7,H9,H10,H11,H12,H14,H13,H15,H16,H18,H17:H19)</f>
        <v>0.69669226847946597</v>
      </c>
      <c r="Q17">
        <v>18</v>
      </c>
      <c r="R17" s="44">
        <f t="shared" ref="R17:S17" si="8">O17/(SQRT(Q17))</f>
        <v>0.16421194248068974</v>
      </c>
      <c r="S17" s="44">
        <f t="shared" si="8"/>
        <v>1.7192483720080745</v>
      </c>
    </row>
    <row r="18" spans="1:19">
      <c r="A18" s="5"/>
      <c r="B18" s="42" t="s">
        <v>12</v>
      </c>
      <c r="C18" s="3">
        <v>3</v>
      </c>
      <c r="D18" s="42" t="s">
        <v>13</v>
      </c>
      <c r="E18" s="10" t="s">
        <v>102</v>
      </c>
      <c r="F18" s="42">
        <f>AVERAGE('Record Keeping'!E82,'Record Keeping'!E118,'Record Keeping'!E154,'Record Keeping'!E190,'Record Keeping'!E226)</f>
        <v>7.6</v>
      </c>
      <c r="G18" s="3">
        <v>1</v>
      </c>
      <c r="H18" s="42">
        <v>1</v>
      </c>
      <c r="I18" s="3">
        <v>0</v>
      </c>
      <c r="J18" s="42">
        <v>0</v>
      </c>
      <c r="K18" s="3">
        <v>0</v>
      </c>
      <c r="L18" s="42"/>
      <c r="N18" t="s">
        <v>121</v>
      </c>
      <c r="O18">
        <f>STDEV(G2,G4,G6,G8,G10,G12,G14,G16,G18)</f>
        <v>0.70710678118654757</v>
      </c>
      <c r="P18">
        <f>STDEV(H2,H4,H6,H8,H10,H12,H14,H16,H18)</f>
        <v>0.70710678118654757</v>
      </c>
      <c r="Q18">
        <v>9</v>
      </c>
      <c r="R18" s="44">
        <f t="shared" ref="R18:S18" si="9">O18/(SQRT(Q18))</f>
        <v>0.23570226039551587</v>
      </c>
      <c r="S18" s="44">
        <f t="shared" si="9"/>
        <v>1.4564753151219703</v>
      </c>
    </row>
    <row r="19" spans="1:19">
      <c r="A19" s="5"/>
      <c r="B19" s="42" t="s">
        <v>12</v>
      </c>
      <c r="C19" s="3">
        <v>3</v>
      </c>
      <c r="D19" s="42" t="s">
        <v>13</v>
      </c>
      <c r="E19" s="10" t="s">
        <v>103</v>
      </c>
      <c r="F19" s="42">
        <f>AVERAGE('Record Keeping'!E82,'Record Keeping'!E118,'Record Keeping'!E154,'Record Keeping'!E190,'Record Keeping'!E226)</f>
        <v>7.6</v>
      </c>
      <c r="G19" s="3">
        <v>0</v>
      </c>
      <c r="H19" s="42">
        <v>0</v>
      </c>
      <c r="I19" s="3">
        <v>0</v>
      </c>
      <c r="J19" s="42">
        <v>0</v>
      </c>
      <c r="K19" s="3">
        <v>0</v>
      </c>
      <c r="L19" s="42"/>
      <c r="N19" t="s">
        <v>122</v>
      </c>
      <c r="O19">
        <f>STDEV(G3,G5,G7,G11,G9,G13,G17,G19,G15)</f>
        <v>0.66666666666666663</v>
      </c>
      <c r="P19">
        <f>STDEV(H3,H5,H7,H11,H9,H13,H17,H19,H15)</f>
        <v>0.66666666666666663</v>
      </c>
      <c r="Q19">
        <v>9</v>
      </c>
      <c r="R19" s="44">
        <f t="shared" ref="R19:S19" si="10">O19/(SQRT(Q19))</f>
        <v>0.22222222222222221</v>
      </c>
      <c r="S19" s="44">
        <f t="shared" si="10"/>
        <v>1.4142135623730949</v>
      </c>
    </row>
    <row r="20" spans="1:19">
      <c r="A20" s="5"/>
      <c r="B20" s="42" t="s">
        <v>14</v>
      </c>
      <c r="C20" s="3">
        <v>1</v>
      </c>
      <c r="D20" s="42" t="s">
        <v>5</v>
      </c>
      <c r="E20" s="10" t="s">
        <v>102</v>
      </c>
      <c r="F20" s="42">
        <f>AVERAGE('Record Keeping'!E83,'Record Keeping'!E119,'Record Keeping'!E155,'Record Keeping'!E191,'Record Keeping'!E227)</f>
        <v>5</v>
      </c>
      <c r="G20" s="3">
        <v>1</v>
      </c>
      <c r="H20" s="42">
        <v>1</v>
      </c>
      <c r="I20" s="3">
        <v>0</v>
      </c>
      <c r="J20" s="42">
        <v>0</v>
      </c>
      <c r="K20" s="3">
        <v>0</v>
      </c>
      <c r="L20" s="42"/>
      <c r="N20" t="s">
        <v>14</v>
      </c>
      <c r="O20">
        <f>STDEV(G20,G22,G21,G23,G24:G25,G26:G31,G32:G37)</f>
        <v>2.5495097567963922</v>
      </c>
      <c r="P20">
        <f>STDEV(H20,H22,H21,H23,H24:H25,H26:H31,H32:H37)</f>
        <v>2.497057091387191</v>
      </c>
      <c r="Q20">
        <v>18</v>
      </c>
      <c r="R20" s="44">
        <f t="shared" ref="R20:S20" si="11">O20/(SQRT(Q20))</f>
        <v>0.60092521257733156</v>
      </c>
      <c r="S20" s="44">
        <f t="shared" si="11"/>
        <v>3.2212042176401234</v>
      </c>
    </row>
    <row r="21" spans="1:19">
      <c r="A21" s="5"/>
      <c r="B21" s="42" t="s">
        <v>14</v>
      </c>
      <c r="C21" s="3">
        <v>1</v>
      </c>
      <c r="D21" s="42" t="s">
        <v>5</v>
      </c>
      <c r="E21" s="10" t="s">
        <v>103</v>
      </c>
      <c r="F21" s="42">
        <f>AVERAGE('Record Keeping'!E83,'Record Keeping'!E119,'Record Keeping'!E155,'Record Keeping'!E191,'Record Keeping'!E227)</f>
        <v>5</v>
      </c>
      <c r="G21" s="3">
        <v>0</v>
      </c>
      <c r="H21" s="42">
        <v>0</v>
      </c>
      <c r="I21" s="3">
        <v>0</v>
      </c>
      <c r="J21" s="42">
        <v>0</v>
      </c>
      <c r="K21" s="3">
        <v>0</v>
      </c>
      <c r="L21" s="42"/>
      <c r="N21" t="s">
        <v>123</v>
      </c>
      <c r="O21">
        <f>STDEV(G20,G22,G24,G26,G28,G30,G32,G34,G36)</f>
        <v>2.6352313834736489</v>
      </c>
      <c r="P21">
        <f>STDEV(H20,H22,H24,H26,H28,H30,H32,H34,H36)</f>
        <v>2.6034165586355518</v>
      </c>
      <c r="Q21">
        <v>9</v>
      </c>
      <c r="R21" s="44">
        <f t="shared" ref="R21:S21" si="12">O21/(SQRT(Q21))</f>
        <v>0.87841046115788302</v>
      </c>
      <c r="S21" s="44">
        <f t="shared" si="12"/>
        <v>2.7777612371855955</v>
      </c>
    </row>
    <row r="22" spans="1:19">
      <c r="A22" s="5"/>
      <c r="B22" s="42" t="s">
        <v>14</v>
      </c>
      <c r="C22" s="3">
        <v>1</v>
      </c>
      <c r="D22" s="42" t="s">
        <v>37</v>
      </c>
      <c r="E22" s="10" t="s">
        <v>102</v>
      </c>
      <c r="F22" s="42">
        <f>AVERAGE('Record Keeping'!E84,'Record Keeping'!E120,'Record Keeping'!E156,'Record Keeping'!E192,'Record Keeping'!E228)</f>
        <v>19</v>
      </c>
      <c r="G22" s="3">
        <v>7</v>
      </c>
      <c r="H22" s="42">
        <v>7</v>
      </c>
      <c r="I22" s="3">
        <v>0</v>
      </c>
      <c r="J22" s="42">
        <v>0</v>
      </c>
      <c r="K22" s="3">
        <v>0</v>
      </c>
      <c r="L22" s="42"/>
      <c r="N22" t="s">
        <v>124</v>
      </c>
      <c r="O22">
        <f>STDEV(G21,G23,G25,G27,G29,G31,G33,G35,G37)</f>
        <v>1.0137937550497031</v>
      </c>
      <c r="P22">
        <f>STDEV(H21,H23,H25,H27,H29,H31,H33,H35,H37)</f>
        <v>1.0137937550497031</v>
      </c>
      <c r="Q22">
        <v>9</v>
      </c>
      <c r="R22" s="44">
        <f t="shared" ref="R22:S22" si="13">O22/(SQRT(Q22))</f>
        <v>0.3379312516832344</v>
      </c>
      <c r="S22" s="44">
        <f t="shared" si="13"/>
        <v>1.743955637379893</v>
      </c>
    </row>
    <row r="23" spans="1:19">
      <c r="A23" s="5"/>
      <c r="B23" s="42" t="s">
        <v>14</v>
      </c>
      <c r="C23" s="3">
        <v>1</v>
      </c>
      <c r="D23" s="42" t="s">
        <v>37</v>
      </c>
      <c r="E23" s="10" t="s">
        <v>103</v>
      </c>
      <c r="F23" s="42">
        <f>AVERAGE('Record Keeping'!E84,'Record Keeping'!E120,'Record Keeping'!E156,'Record Keeping'!E192,'Record Keeping'!E228)</f>
        <v>19</v>
      </c>
      <c r="G23" s="3">
        <v>0</v>
      </c>
      <c r="H23" s="42">
        <v>0</v>
      </c>
      <c r="I23" s="3">
        <v>0</v>
      </c>
      <c r="J23" s="42">
        <v>0</v>
      </c>
      <c r="K23" s="3">
        <v>0</v>
      </c>
      <c r="L23" s="42"/>
      <c r="N23" t="s">
        <v>15</v>
      </c>
      <c r="O23">
        <f>STDEV(G38:G55)</f>
        <v>2.5081566285227512</v>
      </c>
      <c r="P23">
        <f>STDEV(H38:H55)</f>
        <v>2.455486054675506</v>
      </c>
      <c r="Q23">
        <v>18</v>
      </c>
      <c r="R23" s="44">
        <f t="shared" ref="R23:S23" si="14">O23/(SQRT(Q23))</f>
        <v>0.59117818676880862</v>
      </c>
      <c r="S23" s="44">
        <f t="shared" si="14"/>
        <v>3.1935834680778781</v>
      </c>
    </row>
    <row r="24" spans="1:19">
      <c r="A24" s="5"/>
      <c r="B24" s="42" t="s">
        <v>14</v>
      </c>
      <c r="C24" s="3">
        <v>1</v>
      </c>
      <c r="D24" s="42" t="s">
        <v>13</v>
      </c>
      <c r="E24" s="10" t="s">
        <v>102</v>
      </c>
      <c r="F24" s="42">
        <f>AVERAGE('Record Keeping'!E85,'Record Keeping'!E121,'Record Keeping'!E157,'Record Keeping'!E193,'Record Keeping'!E229)</f>
        <v>5.4</v>
      </c>
      <c r="G24" s="3">
        <v>3</v>
      </c>
      <c r="H24" s="42">
        <v>3</v>
      </c>
      <c r="I24" s="3">
        <v>0</v>
      </c>
      <c r="J24" s="42">
        <v>0</v>
      </c>
      <c r="K24" s="3">
        <v>0</v>
      </c>
      <c r="L24" s="42"/>
      <c r="N24" t="s">
        <v>125</v>
      </c>
      <c r="O24">
        <f>STDEV(G38,G40,G44,G42,G46,G48,G50,G52,G54)</f>
        <v>2.9344694769431681</v>
      </c>
      <c r="P24">
        <f>STDEV(H38,H40,H44,H42,H46,H48,H50,H52,H54)</f>
        <v>2.7838821814150108</v>
      </c>
      <c r="Q24">
        <v>9</v>
      </c>
      <c r="R24" s="44">
        <f t="shared" ref="R24:S24" si="15">O24/(SQRT(Q24))</f>
        <v>0.97815649231438939</v>
      </c>
      <c r="S24" s="44">
        <f t="shared" si="15"/>
        <v>2.8147944130516094</v>
      </c>
    </row>
    <row r="25" spans="1:19">
      <c r="A25" s="5"/>
      <c r="B25" s="42" t="s">
        <v>14</v>
      </c>
      <c r="C25" s="3">
        <v>1</v>
      </c>
      <c r="D25" s="42" t="s">
        <v>13</v>
      </c>
      <c r="E25" s="10" t="s">
        <v>103</v>
      </c>
      <c r="F25" s="42">
        <f>AVERAGE('Record Keeping'!E85,'Record Keeping'!E121,'Record Keeping'!E157,'Record Keeping'!E193,'Record Keeping'!E229)</f>
        <v>5.4</v>
      </c>
      <c r="G25" s="3">
        <v>0</v>
      </c>
      <c r="H25" s="42">
        <v>0</v>
      </c>
      <c r="I25" s="3">
        <v>0</v>
      </c>
      <c r="J25" s="42">
        <v>0</v>
      </c>
      <c r="K25" s="3">
        <v>0</v>
      </c>
      <c r="L25" s="42"/>
      <c r="N25" t="s">
        <v>126</v>
      </c>
      <c r="O25">
        <f>STDEV(G39,G41,G43,G45,G47,G49,G51,G53,G55)</f>
        <v>1.3017082793177759</v>
      </c>
      <c r="P25">
        <f>STDEV(H39,H41,H43,H45,H47,H49,H51,H53,H55)</f>
        <v>1.4142135623730951</v>
      </c>
      <c r="Q25">
        <v>9</v>
      </c>
      <c r="R25" s="44">
        <f t="shared" ref="R25:S25" si="16">O25/(SQRT(Q25))</f>
        <v>0.43390275977259196</v>
      </c>
      <c r="S25" s="44">
        <f t="shared" si="16"/>
        <v>2.1469344837661573</v>
      </c>
    </row>
    <row r="26" spans="1:19">
      <c r="A26" s="5"/>
      <c r="B26" s="42" t="s">
        <v>14</v>
      </c>
      <c r="C26" s="3">
        <v>2</v>
      </c>
      <c r="D26" s="42" t="s">
        <v>5</v>
      </c>
      <c r="E26" s="10" t="s">
        <v>102</v>
      </c>
      <c r="F26" s="42">
        <f>AVERAGE('Record Keeping'!E86,'Record Keeping'!E122,'Record Keeping'!E158,'Record Keeping'!E194,'Record Keeping'!E230)</f>
        <v>0.6</v>
      </c>
      <c r="G26" s="3">
        <v>3</v>
      </c>
      <c r="H26" s="42">
        <v>3</v>
      </c>
      <c r="I26" s="3">
        <v>0</v>
      </c>
      <c r="J26" s="42">
        <v>0</v>
      </c>
      <c r="K26" s="3">
        <v>0</v>
      </c>
      <c r="L26" s="42"/>
      <c r="N26" t="s">
        <v>16</v>
      </c>
      <c r="O26">
        <f>STDEV(G56:G73)</f>
        <v>1.7758363582385148</v>
      </c>
      <c r="P26">
        <f>STDEV(H56:H73)</f>
        <v>1.7758363582385148</v>
      </c>
      <c r="Q26">
        <v>18</v>
      </c>
      <c r="R26" s="44">
        <f t="shared" ref="R26:S26" si="17">O26/(SQRT(Q26))</f>
        <v>0.41856864372935904</v>
      </c>
      <c r="S26" s="44">
        <f t="shared" si="17"/>
        <v>2.7448562051824243</v>
      </c>
    </row>
    <row r="27" spans="1:19">
      <c r="A27" s="5"/>
      <c r="B27" s="42" t="s">
        <v>14</v>
      </c>
      <c r="C27" s="3">
        <v>2</v>
      </c>
      <c r="D27" s="42" t="s">
        <v>5</v>
      </c>
      <c r="E27" s="10" t="s">
        <v>103</v>
      </c>
      <c r="F27" s="42">
        <f>AVERAGE('Record Keeping'!E86,'Record Keeping'!E122,'Record Keeping'!E158,'Record Keeping'!E194,'Record Keeping'!E230)</f>
        <v>0.6</v>
      </c>
      <c r="G27" s="3">
        <v>0</v>
      </c>
      <c r="H27" s="42">
        <v>0</v>
      </c>
      <c r="I27" s="3">
        <v>0</v>
      </c>
      <c r="J27" s="42">
        <v>0</v>
      </c>
      <c r="K27" s="3">
        <v>0</v>
      </c>
      <c r="L27" s="42"/>
      <c r="N27" t="s">
        <v>127</v>
      </c>
      <c r="O27">
        <f>STDEV(G56,G58,G60,G62,G64,G66,G68,G70,G72)</f>
        <v>1.6414763002993509</v>
      </c>
      <c r="P27">
        <f>STDEV(H56,H58,H60,H62,H64,H66,H68,H70,H72)</f>
        <v>1.6414763002993509</v>
      </c>
      <c r="Q27">
        <v>9</v>
      </c>
      <c r="R27" s="44">
        <f t="shared" ref="R27:S27" si="18">O27/(SQRT(Q27))</f>
        <v>0.54715876676645026</v>
      </c>
      <c r="S27" s="44">
        <f t="shared" si="18"/>
        <v>2.2191054280718734</v>
      </c>
    </row>
    <row r="28" spans="1:19">
      <c r="A28" s="5"/>
      <c r="B28" s="42" t="s">
        <v>14</v>
      </c>
      <c r="C28" s="3">
        <v>2</v>
      </c>
      <c r="D28" s="42" t="s">
        <v>37</v>
      </c>
      <c r="E28" s="10" t="s">
        <v>102</v>
      </c>
      <c r="F28" s="42">
        <f>AVERAGE('Record Keeping'!E87,'Record Keeping'!E123,'Record Keeping'!E159,'Record Keeping'!E195,'Record Keeping'!E231)</f>
        <v>8.6</v>
      </c>
      <c r="G28" s="3">
        <v>1</v>
      </c>
      <c r="H28" s="42">
        <v>1</v>
      </c>
      <c r="I28" s="3">
        <v>0</v>
      </c>
      <c r="J28" s="42">
        <v>0</v>
      </c>
      <c r="K28" s="3">
        <v>0</v>
      </c>
      <c r="L28" s="42"/>
      <c r="N28" t="s">
        <v>128</v>
      </c>
      <c r="O28">
        <f>STDEV(G57,G59,G61,G63,G65,G67,G69,G71,G73)</f>
        <v>2</v>
      </c>
      <c r="P28">
        <f>STDEV(H57,H59,H61,H63,H65,H67,H69,H71,H73)</f>
        <v>2</v>
      </c>
      <c r="Q28">
        <v>9</v>
      </c>
      <c r="R28" s="44">
        <f t="shared" ref="R28:S28" si="19">O28/(SQRT(Q28))</f>
        <v>0.66666666666666663</v>
      </c>
      <c r="S28" s="44">
        <f t="shared" si="19"/>
        <v>2.4494897427831779</v>
      </c>
    </row>
    <row r="29" spans="1:19">
      <c r="A29" s="5"/>
      <c r="B29" s="42" t="s">
        <v>14</v>
      </c>
      <c r="C29" s="3">
        <v>2</v>
      </c>
      <c r="D29" s="42" t="s">
        <v>37</v>
      </c>
      <c r="E29" s="10" t="s">
        <v>103</v>
      </c>
      <c r="F29" s="42">
        <f>AVERAGE('Record Keeping'!E87,'Record Keeping'!E123,'Record Keeping'!E159,'Record Keeping'!E195,'Record Keeping'!E231)</f>
        <v>8.6</v>
      </c>
      <c r="G29" s="3">
        <v>0</v>
      </c>
      <c r="H29" s="42">
        <v>0</v>
      </c>
      <c r="I29" s="3">
        <v>0</v>
      </c>
      <c r="J29" s="42">
        <v>0</v>
      </c>
      <c r="K29" s="3">
        <v>0</v>
      </c>
      <c r="L29" s="42"/>
    </row>
    <row r="30" spans="1:19">
      <c r="A30" s="5"/>
      <c r="B30" s="42" t="s">
        <v>14</v>
      </c>
      <c r="C30" s="3">
        <v>2</v>
      </c>
      <c r="D30" s="42" t="s">
        <v>13</v>
      </c>
      <c r="E30" s="10" t="s">
        <v>102</v>
      </c>
      <c r="F30" s="42">
        <f>AVERAGE('Record Keeping'!E88,'Record Keeping'!E124,'Record Keeping'!E160,'Record Keeping'!E196,'Record Keeping'!E232)</f>
        <v>20.6</v>
      </c>
      <c r="G30" s="3">
        <v>5</v>
      </c>
      <c r="H30" s="42">
        <v>3</v>
      </c>
      <c r="I30" s="3">
        <v>2</v>
      </c>
      <c r="J30" s="42">
        <v>3</v>
      </c>
      <c r="K30" s="3">
        <v>8</v>
      </c>
      <c r="L30" s="42"/>
    </row>
    <row r="31" spans="1:19">
      <c r="A31" s="5"/>
      <c r="B31" s="42" t="s">
        <v>14</v>
      </c>
      <c r="C31" s="3">
        <v>2</v>
      </c>
      <c r="D31" s="42" t="s">
        <v>13</v>
      </c>
      <c r="E31" s="10" t="s">
        <v>103</v>
      </c>
      <c r="F31" s="42">
        <f>AVERAGE('Record Keeping'!E88,'Record Keeping'!E124,'Record Keeping'!E160,'Record Keeping'!E196,'Record Keeping'!E232)</f>
        <v>20.6</v>
      </c>
      <c r="G31" s="3">
        <v>1</v>
      </c>
      <c r="H31" s="42">
        <v>0</v>
      </c>
      <c r="I31" s="3">
        <v>1</v>
      </c>
      <c r="J31" s="42">
        <v>1</v>
      </c>
      <c r="K31" s="3">
        <v>0</v>
      </c>
      <c r="L31" s="42"/>
    </row>
    <row r="32" spans="1:19">
      <c r="A32" s="5"/>
      <c r="B32" s="42" t="s">
        <v>14</v>
      </c>
      <c r="C32" s="3">
        <v>3</v>
      </c>
      <c r="D32" s="42" t="s">
        <v>5</v>
      </c>
      <c r="E32" s="10" t="s">
        <v>102</v>
      </c>
      <c r="F32" s="42">
        <f>AVERAGE('Record Keeping'!E89,'Record Keeping'!E125,'Record Keeping'!E161,'Record Keeping'!E197,'Record Keeping'!E233)</f>
        <v>1.4</v>
      </c>
      <c r="G32" s="3">
        <v>1</v>
      </c>
      <c r="H32" s="42">
        <v>1</v>
      </c>
      <c r="I32" s="3">
        <v>0</v>
      </c>
      <c r="J32" s="42">
        <v>0</v>
      </c>
      <c r="K32" s="3">
        <v>0</v>
      </c>
      <c r="L32" s="42"/>
    </row>
    <row r="33" spans="1:12">
      <c r="A33" s="5"/>
      <c r="B33" s="42" t="s">
        <v>14</v>
      </c>
      <c r="C33" s="3">
        <v>3</v>
      </c>
      <c r="D33" s="42" t="s">
        <v>5</v>
      </c>
      <c r="E33" s="10" t="s">
        <v>103</v>
      </c>
      <c r="F33" s="42">
        <f>AVERAGE('Record Keeping'!E89,'Record Keeping'!E125,'Record Keeping'!E161,'Record Keeping'!E197,'Record Keeping'!E233)</f>
        <v>1.4</v>
      </c>
      <c r="G33" s="3">
        <v>1</v>
      </c>
      <c r="H33" s="42">
        <v>1</v>
      </c>
      <c r="I33" s="3">
        <v>0</v>
      </c>
      <c r="J33" s="42">
        <v>0</v>
      </c>
      <c r="K33" s="3">
        <v>0</v>
      </c>
      <c r="L33" s="42"/>
    </row>
    <row r="34" spans="1:12">
      <c r="A34" s="5"/>
      <c r="B34" s="42" t="s">
        <v>14</v>
      </c>
      <c r="C34" s="3">
        <v>3</v>
      </c>
      <c r="D34" s="42" t="s">
        <v>37</v>
      </c>
      <c r="E34" s="10" t="s">
        <v>102</v>
      </c>
      <c r="F34" s="42">
        <f>AVERAGE('Record Keeping'!E90,'Record Keeping'!E126,'Record Keeping'!E162,'Record Keeping'!E198,'Record Keeping'!E234)</f>
        <v>18</v>
      </c>
      <c r="G34" s="3">
        <v>8</v>
      </c>
      <c r="H34" s="42">
        <v>8</v>
      </c>
      <c r="I34" s="3">
        <v>0</v>
      </c>
      <c r="J34" s="42">
        <v>0</v>
      </c>
      <c r="K34" s="3">
        <v>0</v>
      </c>
      <c r="L34" s="42"/>
    </row>
    <row r="35" spans="1:12">
      <c r="A35" s="5"/>
      <c r="B35" s="42" t="s">
        <v>14</v>
      </c>
      <c r="C35" s="3">
        <v>3</v>
      </c>
      <c r="D35" s="42" t="s">
        <v>37</v>
      </c>
      <c r="E35" s="10" t="s">
        <v>103</v>
      </c>
      <c r="F35" s="42">
        <f>AVERAGE('Record Keeping'!E90,'Record Keeping'!E126,'Record Keeping'!E162,'Record Keeping'!E198,'Record Keeping'!E234)</f>
        <v>18</v>
      </c>
      <c r="G35" s="3">
        <v>3</v>
      </c>
      <c r="H35" s="42">
        <v>3</v>
      </c>
      <c r="I35" s="3">
        <v>0</v>
      </c>
      <c r="J35" s="42">
        <v>0</v>
      </c>
      <c r="K35" s="3">
        <v>0</v>
      </c>
      <c r="L35" s="42"/>
    </row>
    <row r="36" spans="1:12">
      <c r="A36" s="5"/>
      <c r="B36" s="42" t="s">
        <v>14</v>
      </c>
      <c r="C36" s="3">
        <v>3</v>
      </c>
      <c r="D36" s="42" t="s">
        <v>13</v>
      </c>
      <c r="E36" s="10" t="s">
        <v>102</v>
      </c>
      <c r="F36" s="42">
        <f>AVERAGE('Record Keeping'!E91,'Record Keeping'!E127,'Record Keeping'!E163,'Record Keeping'!E199,'Record Keeping'!E235)</f>
        <v>9.8000000000000007</v>
      </c>
      <c r="G36" s="3">
        <v>5</v>
      </c>
      <c r="H36" s="42">
        <v>5</v>
      </c>
      <c r="I36" s="3">
        <v>0</v>
      </c>
      <c r="J36" s="42">
        <v>0</v>
      </c>
      <c r="K36" s="3">
        <v>0</v>
      </c>
      <c r="L36" s="42"/>
    </row>
    <row r="37" spans="1:12">
      <c r="A37" s="5"/>
      <c r="B37" s="42" t="s">
        <v>14</v>
      </c>
      <c r="C37" s="3">
        <v>3</v>
      </c>
      <c r="D37" s="42" t="s">
        <v>13</v>
      </c>
      <c r="E37" s="10" t="s">
        <v>103</v>
      </c>
      <c r="F37" s="42">
        <f>AVERAGE('Record Keeping'!E91,'Record Keeping'!E127,'Record Keeping'!E163,'Record Keeping'!E199,'Record Keeping'!E235)</f>
        <v>9.8000000000000007</v>
      </c>
      <c r="G37" s="3">
        <v>0</v>
      </c>
      <c r="H37" s="42">
        <v>0</v>
      </c>
      <c r="I37" s="3">
        <v>0</v>
      </c>
      <c r="J37" s="42">
        <v>0</v>
      </c>
      <c r="K37" s="3">
        <v>0</v>
      </c>
      <c r="L37" s="42"/>
    </row>
    <row r="38" spans="1:12">
      <c r="A38" s="5"/>
      <c r="B38" s="42" t="s">
        <v>15</v>
      </c>
      <c r="C38" s="3">
        <v>1</v>
      </c>
      <c r="D38" s="42" t="s">
        <v>5</v>
      </c>
      <c r="E38" s="10" t="s">
        <v>102</v>
      </c>
      <c r="F38" s="42">
        <f>AVERAGE('Record Keeping'!E236,'Record Keeping'!E92,'Record Keeping'!E128,'Record Keeping'!E164,'Record Keeping'!E200)</f>
        <v>14.6</v>
      </c>
      <c r="G38" s="3">
        <v>4</v>
      </c>
      <c r="H38" s="42">
        <v>4</v>
      </c>
      <c r="I38" s="3">
        <v>0</v>
      </c>
      <c r="J38" s="42">
        <v>0</v>
      </c>
      <c r="K38" s="3">
        <v>0</v>
      </c>
      <c r="L38" s="42"/>
    </row>
    <row r="39" spans="1:12">
      <c r="A39" s="5"/>
      <c r="B39" s="42" t="s">
        <v>15</v>
      </c>
      <c r="C39" s="3">
        <v>1</v>
      </c>
      <c r="D39" s="42" t="s">
        <v>5</v>
      </c>
      <c r="E39" s="10" t="s">
        <v>103</v>
      </c>
      <c r="F39" s="42">
        <f>AVERAGE('Record Keeping'!E236,'Record Keeping'!E92,'Record Keeping'!E128,'Record Keeping'!E164,'Record Keeping'!E200)</f>
        <v>14.6</v>
      </c>
      <c r="G39" s="3">
        <v>0</v>
      </c>
      <c r="H39" s="42">
        <v>0</v>
      </c>
      <c r="I39" s="3">
        <v>0</v>
      </c>
      <c r="J39" s="42">
        <v>0</v>
      </c>
      <c r="K39" s="3">
        <v>0</v>
      </c>
      <c r="L39" s="42"/>
    </row>
    <row r="40" spans="1:12">
      <c r="A40" s="5"/>
      <c r="B40" s="42" t="s">
        <v>15</v>
      </c>
      <c r="C40" s="3">
        <v>1</v>
      </c>
      <c r="D40" s="42" t="s">
        <v>37</v>
      </c>
      <c r="E40" s="10" t="s">
        <v>102</v>
      </c>
      <c r="F40" s="42">
        <f>AVERAGE('Record Keeping'!E237,'Record Keeping'!E93,'Record Keeping'!E129,'Record Keeping'!E165,'Record Keeping'!E201)</f>
        <v>12.8</v>
      </c>
      <c r="G40" s="3">
        <v>6</v>
      </c>
      <c r="H40" s="42">
        <v>6</v>
      </c>
      <c r="I40" s="3">
        <v>0</v>
      </c>
      <c r="J40" s="42">
        <v>0</v>
      </c>
      <c r="K40" s="3">
        <v>0</v>
      </c>
      <c r="L40" s="42"/>
    </row>
    <row r="41" spans="1:12">
      <c r="A41" s="5"/>
      <c r="B41" s="42" t="s">
        <v>15</v>
      </c>
      <c r="C41" s="3">
        <v>1</v>
      </c>
      <c r="D41" s="42" t="s">
        <v>37</v>
      </c>
      <c r="E41" s="10" t="s">
        <v>103</v>
      </c>
      <c r="F41" s="42">
        <f>AVERAGE('Record Keeping'!E237,'Record Keeping'!E93,'Record Keeping'!E129,'Record Keeping'!E165,'Record Keeping'!E201)</f>
        <v>12.8</v>
      </c>
      <c r="G41" s="3">
        <v>1</v>
      </c>
      <c r="H41" s="42">
        <v>0</v>
      </c>
      <c r="I41" s="3">
        <v>1</v>
      </c>
      <c r="J41" s="42">
        <v>1</v>
      </c>
      <c r="K41" s="3">
        <v>3</v>
      </c>
      <c r="L41" s="42"/>
    </row>
    <row r="42" spans="1:12">
      <c r="A42" s="5"/>
      <c r="B42" s="42" t="s">
        <v>15</v>
      </c>
      <c r="C42" s="3">
        <v>1</v>
      </c>
      <c r="D42" s="42" t="s">
        <v>13</v>
      </c>
      <c r="E42" s="10" t="s">
        <v>102</v>
      </c>
      <c r="F42" s="42">
        <f>AVERAGE('Record Keeping'!E238,'Record Keeping'!E94,'Record Keeping'!E130,'Record Keeping'!E166,'Record Keeping'!E202)</f>
        <v>7.4</v>
      </c>
      <c r="G42" s="3">
        <v>8</v>
      </c>
      <c r="H42" s="42">
        <v>7</v>
      </c>
      <c r="I42" s="3">
        <v>1</v>
      </c>
      <c r="J42" s="42">
        <v>1</v>
      </c>
      <c r="K42" s="3">
        <v>0</v>
      </c>
      <c r="L42" s="42"/>
    </row>
    <row r="43" spans="1:12">
      <c r="A43" s="5"/>
      <c r="B43" s="42" t="s">
        <v>15</v>
      </c>
      <c r="C43" s="3">
        <v>1</v>
      </c>
      <c r="D43" s="42" t="s">
        <v>13</v>
      </c>
      <c r="E43" s="10" t="s">
        <v>103</v>
      </c>
      <c r="F43" s="42">
        <f>AVERAGE('Record Keeping'!E238,'Record Keeping'!E94,'Record Keeping'!E130,'Record Keeping'!E166,'Record Keeping'!E202)</f>
        <v>7.4</v>
      </c>
      <c r="G43" s="3">
        <v>1</v>
      </c>
      <c r="H43" s="42">
        <v>1</v>
      </c>
      <c r="I43" s="3">
        <v>0</v>
      </c>
      <c r="J43" s="42">
        <v>0</v>
      </c>
      <c r="K43" s="3">
        <v>0</v>
      </c>
      <c r="L43" s="42"/>
    </row>
    <row r="44" spans="1:12">
      <c r="A44" s="5"/>
      <c r="B44" s="42" t="s">
        <v>15</v>
      </c>
      <c r="C44" s="3">
        <v>2</v>
      </c>
      <c r="D44" s="42" t="s">
        <v>5</v>
      </c>
      <c r="E44" s="10" t="s">
        <v>102</v>
      </c>
      <c r="F44" s="42">
        <f>AVERAGE('Record Keeping'!E95,'Record Keeping'!E131,'Record Keeping'!E167,'Record Keeping'!E203,'Record Keeping'!E239)</f>
        <v>13.4</v>
      </c>
      <c r="G44" s="3">
        <v>9</v>
      </c>
      <c r="H44" s="42">
        <v>9</v>
      </c>
      <c r="I44" s="3">
        <v>0</v>
      </c>
      <c r="J44" s="42">
        <v>0</v>
      </c>
      <c r="K44" s="3">
        <v>0</v>
      </c>
      <c r="L44" s="42"/>
    </row>
    <row r="45" spans="1:12">
      <c r="A45" s="5"/>
      <c r="B45" s="42" t="s">
        <v>15</v>
      </c>
      <c r="C45" s="3">
        <v>2</v>
      </c>
      <c r="D45" s="42" t="s">
        <v>5</v>
      </c>
      <c r="E45" s="10" t="s">
        <v>103</v>
      </c>
      <c r="F45" s="42">
        <f>AVERAGE('Record Keeping'!E95,'Record Keeping'!E131,'Record Keeping'!E167,'Record Keeping'!E203,'Record Keeping'!E239)</f>
        <v>13.4</v>
      </c>
      <c r="G45" s="3">
        <v>3</v>
      </c>
      <c r="H45" s="42">
        <v>3</v>
      </c>
      <c r="I45" s="3">
        <v>0</v>
      </c>
      <c r="J45" s="42">
        <v>0</v>
      </c>
      <c r="K45" s="3">
        <v>0</v>
      </c>
      <c r="L45" s="42"/>
    </row>
    <row r="46" spans="1:12">
      <c r="A46" s="5"/>
      <c r="B46" s="42" t="s">
        <v>15</v>
      </c>
      <c r="C46" s="3">
        <v>2</v>
      </c>
      <c r="D46" s="42" t="s">
        <v>37</v>
      </c>
      <c r="E46" s="10" t="s">
        <v>102</v>
      </c>
      <c r="F46" s="42">
        <f>AVERAGE('Record Keeping'!E96,'Record Keeping'!E132,'Record Keeping'!E168,'Record Keeping'!E204,'Record Keeping'!E240)</f>
        <v>15</v>
      </c>
      <c r="G46" s="3">
        <v>1</v>
      </c>
      <c r="H46" s="42">
        <v>1</v>
      </c>
      <c r="I46" s="3">
        <v>0</v>
      </c>
      <c r="J46" s="42">
        <v>0</v>
      </c>
      <c r="K46" s="3">
        <v>0</v>
      </c>
      <c r="L46" s="42"/>
    </row>
    <row r="47" spans="1:12">
      <c r="A47" s="5"/>
      <c r="B47" s="42" t="s">
        <v>15</v>
      </c>
      <c r="C47" s="3">
        <v>2</v>
      </c>
      <c r="D47" s="42" t="s">
        <v>37</v>
      </c>
      <c r="E47" s="10" t="s">
        <v>103</v>
      </c>
      <c r="F47" s="42">
        <f>AVERAGE('Record Keeping'!E96,'Record Keeping'!E132,'Record Keeping'!E168,'Record Keeping'!E204,'Record Keeping'!E240)</f>
        <v>15</v>
      </c>
      <c r="G47" s="3">
        <v>1</v>
      </c>
      <c r="H47" s="42">
        <v>1</v>
      </c>
      <c r="I47" s="3">
        <v>0</v>
      </c>
      <c r="J47" s="42">
        <v>0</v>
      </c>
      <c r="K47" s="3">
        <v>0</v>
      </c>
      <c r="L47" s="42"/>
    </row>
    <row r="48" spans="1:12">
      <c r="A48" s="5"/>
      <c r="B48" s="42" t="s">
        <v>15</v>
      </c>
      <c r="C48" s="3">
        <v>2</v>
      </c>
      <c r="D48" s="42" t="s">
        <v>13</v>
      </c>
      <c r="E48" s="10" t="s">
        <v>102</v>
      </c>
      <c r="F48" s="42">
        <f>AVERAGE('Record Keeping'!E97,'Record Keeping'!E133,'Record Keeping'!E169,'Record Keeping'!E205,'Record Keeping'!E241)</f>
        <v>9.1999999999999993</v>
      </c>
      <c r="G48" s="3">
        <v>3</v>
      </c>
      <c r="H48" s="42">
        <v>3</v>
      </c>
      <c r="I48" s="3">
        <v>0</v>
      </c>
      <c r="J48" s="42">
        <v>0</v>
      </c>
      <c r="K48" s="3">
        <v>0</v>
      </c>
      <c r="L48" s="42"/>
    </row>
    <row r="49" spans="1:12">
      <c r="A49" s="5"/>
      <c r="B49" s="42" t="s">
        <v>15</v>
      </c>
      <c r="C49" s="3">
        <v>2</v>
      </c>
      <c r="D49" s="42" t="s">
        <v>13</v>
      </c>
      <c r="E49" s="10" t="s">
        <v>103</v>
      </c>
      <c r="F49" s="42">
        <f>AVERAGE('Record Keeping'!E97,'Record Keeping'!E133,'Record Keeping'!E169,'Record Keeping'!E205,'Record Keeping'!E241)</f>
        <v>9.1999999999999993</v>
      </c>
      <c r="G49" s="3">
        <v>2</v>
      </c>
      <c r="H49" s="42">
        <v>2</v>
      </c>
      <c r="I49" s="3">
        <v>0</v>
      </c>
      <c r="J49" s="42">
        <v>0</v>
      </c>
      <c r="K49" s="3">
        <v>0</v>
      </c>
      <c r="L49" s="42"/>
    </row>
    <row r="50" spans="1:12">
      <c r="A50" s="5"/>
      <c r="B50" s="42" t="s">
        <v>15</v>
      </c>
      <c r="C50" s="3">
        <v>3</v>
      </c>
      <c r="D50" s="42" t="s">
        <v>5</v>
      </c>
      <c r="E50" s="10" t="s">
        <v>102</v>
      </c>
      <c r="F50" s="42">
        <f>AVERAGE('Record Keeping'!E98,'Record Keeping'!E134,'Record Keeping'!E170,'Record Keeping'!E206,'Record Keeping'!E242)</f>
        <v>3</v>
      </c>
      <c r="G50" s="3">
        <v>2</v>
      </c>
      <c r="H50" s="42">
        <v>2</v>
      </c>
      <c r="I50" s="3">
        <v>0</v>
      </c>
      <c r="J50" s="42">
        <v>0</v>
      </c>
      <c r="K50" s="3">
        <v>0</v>
      </c>
      <c r="L50" s="42"/>
    </row>
    <row r="51" spans="1:12">
      <c r="A51" s="5"/>
      <c r="B51" s="42" t="s">
        <v>15</v>
      </c>
      <c r="C51" s="3">
        <v>3</v>
      </c>
      <c r="D51" s="42" t="s">
        <v>5</v>
      </c>
      <c r="E51" s="10" t="s">
        <v>103</v>
      </c>
      <c r="F51" s="42">
        <f>AVERAGE('Record Keeping'!E98,'Record Keeping'!E134,'Record Keeping'!E170,'Record Keeping'!E206,'Record Keeping'!E242)</f>
        <v>3</v>
      </c>
      <c r="G51" s="3">
        <v>4</v>
      </c>
      <c r="H51" s="42">
        <v>4</v>
      </c>
      <c r="I51" s="3">
        <v>0</v>
      </c>
      <c r="J51" s="42">
        <v>0</v>
      </c>
      <c r="K51" s="3">
        <v>0</v>
      </c>
      <c r="L51" s="42"/>
    </row>
    <row r="52" spans="1:12">
      <c r="A52" s="5"/>
      <c r="B52" s="42" t="s">
        <v>15</v>
      </c>
      <c r="C52" s="3">
        <v>3</v>
      </c>
      <c r="D52" s="42" t="s">
        <v>37</v>
      </c>
      <c r="E52" s="10" t="s">
        <v>102</v>
      </c>
      <c r="F52" s="42">
        <f>AVERAGE('Record Keeping'!E99,'Record Keeping'!E135,'Record Keeping'!E171,'Record Keeping'!E207,'Record Keeping'!E243)</f>
        <v>13.4</v>
      </c>
      <c r="G52" s="3">
        <v>1</v>
      </c>
      <c r="H52" s="42">
        <v>1</v>
      </c>
      <c r="I52" s="3">
        <v>0</v>
      </c>
      <c r="J52" s="42">
        <v>0</v>
      </c>
      <c r="K52" s="3">
        <v>0</v>
      </c>
      <c r="L52" s="42"/>
    </row>
    <row r="53" spans="1:12">
      <c r="A53" s="5"/>
      <c r="B53" s="42" t="s">
        <v>15</v>
      </c>
      <c r="C53" s="3">
        <v>3</v>
      </c>
      <c r="D53" s="42" t="s">
        <v>37</v>
      </c>
      <c r="E53" s="10" t="s">
        <v>103</v>
      </c>
      <c r="F53" s="42">
        <f>AVERAGE('Record Keeping'!E99,'Record Keeping'!E135,'Record Keeping'!E171,'Record Keeping'!E207,'Record Keeping'!E243)</f>
        <v>13.4</v>
      </c>
      <c r="G53" s="3">
        <v>1</v>
      </c>
      <c r="H53" s="42">
        <v>1</v>
      </c>
      <c r="I53" s="3">
        <v>0</v>
      </c>
      <c r="J53" s="42">
        <v>0</v>
      </c>
      <c r="K53" s="3">
        <v>0</v>
      </c>
      <c r="L53" s="42"/>
    </row>
    <row r="54" spans="1:12">
      <c r="A54" s="5"/>
      <c r="B54" s="42" t="s">
        <v>15</v>
      </c>
      <c r="C54" s="3">
        <v>3</v>
      </c>
      <c r="D54" s="42" t="s">
        <v>13</v>
      </c>
      <c r="E54" s="10" t="s">
        <v>102</v>
      </c>
      <c r="F54" s="42">
        <f>AVERAGE('Record Keeping'!E100,'Record Keeping'!E136,'Record Keeping'!E172,'Record Keeping'!E208,'Record Keeping'!E244)</f>
        <v>6.2</v>
      </c>
      <c r="G54" s="3">
        <v>3</v>
      </c>
      <c r="H54" s="42">
        <v>3</v>
      </c>
      <c r="I54" s="3">
        <v>0</v>
      </c>
      <c r="J54" s="42">
        <v>0</v>
      </c>
      <c r="K54" s="3">
        <v>0</v>
      </c>
      <c r="L54" s="42"/>
    </row>
    <row r="55" spans="1:12">
      <c r="A55" s="5"/>
      <c r="B55" s="42" t="s">
        <v>15</v>
      </c>
      <c r="C55" s="3">
        <v>3</v>
      </c>
      <c r="D55" s="42" t="s">
        <v>13</v>
      </c>
      <c r="E55" s="10" t="s">
        <v>103</v>
      </c>
      <c r="F55" s="42">
        <f>AVERAGE('Record Keeping'!E100,'Record Keeping'!E136,'Record Keeping'!E172,'Record Keeping'!E208,'Record Keeping'!E244)</f>
        <v>6.2</v>
      </c>
      <c r="G55" s="3">
        <v>3</v>
      </c>
      <c r="H55" s="42">
        <v>3</v>
      </c>
      <c r="I55" s="3">
        <v>0</v>
      </c>
      <c r="J55" s="42">
        <v>0</v>
      </c>
      <c r="K55" s="3">
        <v>0</v>
      </c>
      <c r="L55" s="42"/>
    </row>
    <row r="56" spans="1:12">
      <c r="A56" s="5"/>
      <c r="B56" s="42" t="s">
        <v>16</v>
      </c>
      <c r="C56" s="3">
        <v>1</v>
      </c>
      <c r="D56" s="42" t="s">
        <v>5</v>
      </c>
      <c r="E56" s="10" t="s">
        <v>102</v>
      </c>
      <c r="F56" s="42">
        <f>AVERAGE('Record Keeping'!E101,'Record Keeping'!E137,'Record Keeping'!E174,'Record Keeping'!E174,'Record Keeping'!E173,'Record Keeping'!E209,'Record Keeping'!E245)</f>
        <v>2.4285714285714284</v>
      </c>
      <c r="G56" s="3">
        <v>0</v>
      </c>
      <c r="H56" s="42">
        <v>0</v>
      </c>
      <c r="I56" s="3">
        <v>0</v>
      </c>
      <c r="J56" s="42">
        <v>0</v>
      </c>
      <c r="K56" s="3">
        <v>0</v>
      </c>
      <c r="L56" s="42"/>
    </row>
    <row r="57" spans="1:12">
      <c r="A57" s="5"/>
      <c r="B57" s="42" t="s">
        <v>16</v>
      </c>
      <c r="C57" s="3">
        <v>1</v>
      </c>
      <c r="D57" s="42" t="s">
        <v>5</v>
      </c>
      <c r="E57" s="10" t="s">
        <v>103</v>
      </c>
      <c r="F57" s="42">
        <f>AVERAGE('Record Keeping'!E101,'Record Keeping'!E137,'Record Keeping'!E174,'Record Keeping'!E174,'Record Keeping'!E173,'Record Keeping'!E209,'Record Keeping'!E245)</f>
        <v>2.4285714285714284</v>
      </c>
      <c r="G57" s="3">
        <v>0</v>
      </c>
      <c r="H57" s="42">
        <v>0</v>
      </c>
      <c r="I57" s="3">
        <v>0</v>
      </c>
      <c r="J57" s="42">
        <v>0</v>
      </c>
      <c r="K57" s="3">
        <v>0</v>
      </c>
      <c r="L57" s="42"/>
    </row>
    <row r="58" spans="1:12">
      <c r="A58" s="5"/>
      <c r="B58" s="42" t="s">
        <v>16</v>
      </c>
      <c r="C58" s="3">
        <v>1</v>
      </c>
      <c r="D58" s="42" t="s">
        <v>37</v>
      </c>
      <c r="E58" s="10" t="s">
        <v>102</v>
      </c>
      <c r="F58" s="42">
        <f>AVERAGE('Record Keeping'!E102,'Record Keeping'!E138,'Record Keeping'!E175,'Record Keeping'!E175,'Record Keeping'!E174,'Record Keeping'!E210,'Record Keeping'!E246)</f>
        <v>0.2857142857142857</v>
      </c>
      <c r="G58" s="3">
        <v>0</v>
      </c>
      <c r="H58" s="42">
        <v>0</v>
      </c>
      <c r="I58" s="3">
        <v>0</v>
      </c>
      <c r="J58" s="42">
        <v>0</v>
      </c>
      <c r="K58" s="3">
        <v>0</v>
      </c>
      <c r="L58" s="42"/>
    </row>
    <row r="59" spans="1:12">
      <c r="A59" s="5"/>
      <c r="B59" s="42" t="s">
        <v>16</v>
      </c>
      <c r="C59" s="3">
        <v>1</v>
      </c>
      <c r="D59" s="42" t="s">
        <v>37</v>
      </c>
      <c r="E59" s="10" t="s">
        <v>103</v>
      </c>
      <c r="F59" s="42">
        <f>AVERAGE('Record Keeping'!E102,'Record Keeping'!E138,'Record Keeping'!E175,'Record Keeping'!E175,'Record Keeping'!E174,'Record Keeping'!E210,'Record Keeping'!E246)</f>
        <v>0.2857142857142857</v>
      </c>
      <c r="G59" s="3">
        <v>0</v>
      </c>
      <c r="H59" s="42">
        <v>0</v>
      </c>
      <c r="I59" s="3">
        <v>0</v>
      </c>
      <c r="J59" s="42">
        <v>0</v>
      </c>
      <c r="K59" s="3">
        <v>0</v>
      </c>
      <c r="L59" s="42"/>
    </row>
    <row r="60" spans="1:12">
      <c r="A60" s="5"/>
      <c r="B60" s="42" t="s">
        <v>16</v>
      </c>
      <c r="C60" s="3">
        <v>1</v>
      </c>
      <c r="D60" s="42" t="s">
        <v>13</v>
      </c>
      <c r="E60" s="10" t="s">
        <v>102</v>
      </c>
      <c r="F60" s="42">
        <f>AVERAGE('Record Keeping'!E103,'Record Keeping'!E139,'Record Keeping'!E176,'Record Keeping'!E176,'Record Keeping'!E175,'Record Keeping'!E211,'Record Keeping'!E247)</f>
        <v>8.5714285714285712</v>
      </c>
      <c r="G60" s="3">
        <v>0</v>
      </c>
      <c r="H60" s="42">
        <v>0</v>
      </c>
      <c r="I60" s="3">
        <v>0</v>
      </c>
      <c r="J60" s="42">
        <v>0</v>
      </c>
      <c r="K60" s="3">
        <v>0</v>
      </c>
      <c r="L60" s="42"/>
    </row>
    <row r="61" spans="1:12">
      <c r="A61" s="5"/>
      <c r="B61" s="42" t="s">
        <v>16</v>
      </c>
      <c r="C61" s="3">
        <v>1</v>
      </c>
      <c r="D61" s="42" t="s">
        <v>13</v>
      </c>
      <c r="E61" s="10" t="s">
        <v>103</v>
      </c>
      <c r="F61" s="42">
        <f>AVERAGE('Record Keeping'!E103,'Record Keeping'!E139,'Record Keeping'!E176,'Record Keeping'!E176,'Record Keeping'!E175,'Record Keeping'!E211,'Record Keeping'!E247)</f>
        <v>8.5714285714285712</v>
      </c>
      <c r="G61" s="3">
        <v>0</v>
      </c>
      <c r="H61" s="42">
        <v>0</v>
      </c>
      <c r="I61" s="3">
        <v>0</v>
      </c>
      <c r="J61" s="42">
        <v>0</v>
      </c>
      <c r="K61" s="3">
        <v>0</v>
      </c>
      <c r="L61" s="42"/>
    </row>
    <row r="62" spans="1:12">
      <c r="A62" s="5"/>
      <c r="B62" s="42" t="s">
        <v>16</v>
      </c>
      <c r="C62" s="3">
        <v>2</v>
      </c>
      <c r="D62" s="42" t="s">
        <v>5</v>
      </c>
      <c r="E62" s="10" t="s">
        <v>102</v>
      </c>
      <c r="F62" s="42">
        <f>AVERAGE('Record Keeping'!E104,'Record Keeping'!E140,'Record Keeping'!E176,'Record Keeping'!E212,'Record Keeping'!E248)</f>
        <v>11.6</v>
      </c>
      <c r="G62" s="3">
        <v>1</v>
      </c>
      <c r="H62" s="42">
        <v>1</v>
      </c>
      <c r="I62" s="3">
        <v>0</v>
      </c>
      <c r="J62" s="42">
        <v>0</v>
      </c>
      <c r="K62" s="3">
        <v>0</v>
      </c>
      <c r="L62" s="42"/>
    </row>
    <row r="63" spans="1:12">
      <c r="A63" s="5"/>
      <c r="B63" s="42" t="s">
        <v>16</v>
      </c>
      <c r="C63" s="3">
        <v>2</v>
      </c>
      <c r="D63" s="42" t="s">
        <v>5</v>
      </c>
      <c r="E63" s="10" t="s">
        <v>103</v>
      </c>
      <c r="F63" s="42">
        <f>AVERAGE('Record Keeping'!E104,'Record Keeping'!E140,'Record Keeping'!E176,'Record Keeping'!E212,'Record Keeping'!E248)</f>
        <v>11.6</v>
      </c>
      <c r="G63" s="3">
        <v>0</v>
      </c>
      <c r="H63" s="42">
        <v>0</v>
      </c>
      <c r="I63" s="3">
        <v>0</v>
      </c>
      <c r="J63" s="42">
        <v>0</v>
      </c>
      <c r="K63" s="3">
        <v>0</v>
      </c>
      <c r="L63" s="42"/>
    </row>
    <row r="64" spans="1:12">
      <c r="A64" s="5"/>
      <c r="B64" s="42" t="s">
        <v>16</v>
      </c>
      <c r="C64" s="3">
        <v>2</v>
      </c>
      <c r="D64" s="42" t="s">
        <v>37</v>
      </c>
      <c r="E64" s="10" t="s">
        <v>102</v>
      </c>
      <c r="F64" s="42">
        <f>AVERAGE('Record Keeping'!E105,'Record Keeping'!E141,'Record Keeping'!E177,'Record Keeping'!E213,'Record Keeping'!E249)</f>
        <v>2</v>
      </c>
      <c r="G64" s="3">
        <v>0</v>
      </c>
      <c r="H64" s="42">
        <v>0</v>
      </c>
      <c r="I64" s="3">
        <v>0</v>
      </c>
      <c r="J64" s="42">
        <v>0</v>
      </c>
      <c r="K64" s="3">
        <v>0</v>
      </c>
      <c r="L64" s="42"/>
    </row>
    <row r="65" spans="1:12">
      <c r="A65" s="5"/>
      <c r="B65" s="42" t="s">
        <v>16</v>
      </c>
      <c r="C65" s="3">
        <v>2</v>
      </c>
      <c r="D65" s="42" t="s">
        <v>37</v>
      </c>
      <c r="E65" s="10" t="s">
        <v>103</v>
      </c>
      <c r="F65" s="42">
        <f>AVERAGE('Record Keeping'!E105,'Record Keeping'!E141,'Record Keeping'!E177,'Record Keeping'!E213,'Record Keeping'!E249)</f>
        <v>2</v>
      </c>
      <c r="G65" s="3">
        <v>0</v>
      </c>
      <c r="H65" s="42">
        <v>0</v>
      </c>
      <c r="I65" s="3">
        <v>0</v>
      </c>
      <c r="J65" s="42">
        <v>0</v>
      </c>
      <c r="K65" s="3">
        <v>0</v>
      </c>
      <c r="L65" s="42"/>
    </row>
    <row r="66" spans="1:12">
      <c r="A66" s="5"/>
      <c r="B66" s="42" t="s">
        <v>16</v>
      </c>
      <c r="C66" s="3">
        <v>2</v>
      </c>
      <c r="D66" s="42" t="s">
        <v>13</v>
      </c>
      <c r="E66" s="10" t="s">
        <v>102</v>
      </c>
      <c r="F66" s="42">
        <f>AVERAGE('Record Keeping'!E106,'Record Keeping'!E142,'Record Keeping'!E178,'Record Keeping'!E214,'Record Keeping'!E250)</f>
        <v>3.8</v>
      </c>
      <c r="G66" s="3">
        <v>5</v>
      </c>
      <c r="H66" s="42">
        <v>5</v>
      </c>
      <c r="I66" s="3">
        <v>0</v>
      </c>
      <c r="J66" s="42">
        <v>0</v>
      </c>
      <c r="K66" s="3">
        <v>0</v>
      </c>
      <c r="L66" s="42"/>
    </row>
    <row r="67" spans="1:12">
      <c r="A67" s="5"/>
      <c r="B67" s="42" t="s">
        <v>16</v>
      </c>
      <c r="C67" s="3">
        <v>2</v>
      </c>
      <c r="D67" s="42" t="s">
        <v>13</v>
      </c>
      <c r="E67" s="10" t="s">
        <v>103</v>
      </c>
      <c r="F67" s="42">
        <f>AVERAGE('Record Keeping'!E106,'Record Keeping'!E142,'Record Keeping'!E178,'Record Keeping'!E214,'Record Keeping'!E250)</f>
        <v>3.8</v>
      </c>
      <c r="G67" s="3">
        <v>6</v>
      </c>
      <c r="H67" s="42">
        <v>6</v>
      </c>
      <c r="I67" s="3">
        <v>0</v>
      </c>
      <c r="J67" s="42">
        <v>0</v>
      </c>
      <c r="K67" s="3">
        <v>0</v>
      </c>
      <c r="L67" s="42"/>
    </row>
    <row r="68" spans="1:12">
      <c r="A68" s="5"/>
      <c r="B68" s="42" t="s">
        <v>16</v>
      </c>
      <c r="C68" s="3">
        <v>3</v>
      </c>
      <c r="D68" s="42" t="s">
        <v>5</v>
      </c>
      <c r="E68" s="10" t="s">
        <v>102</v>
      </c>
      <c r="F68" s="42">
        <f>AVERAGE('Record Keeping'!E107,'Record Keeping'!E143,'Record Keeping'!E179,'Record Keeping'!E215,'Record Keeping'!E251)</f>
        <v>0.8</v>
      </c>
      <c r="G68" s="3">
        <v>0</v>
      </c>
      <c r="H68" s="42">
        <v>0</v>
      </c>
      <c r="I68" s="3">
        <v>0</v>
      </c>
      <c r="J68" s="42">
        <v>0</v>
      </c>
      <c r="K68" s="3">
        <v>0</v>
      </c>
      <c r="L68" s="42"/>
    </row>
    <row r="69" spans="1:12">
      <c r="A69" s="5"/>
      <c r="B69" s="42" t="s">
        <v>16</v>
      </c>
      <c r="C69" s="3">
        <v>2</v>
      </c>
      <c r="D69" s="42" t="s">
        <v>5</v>
      </c>
      <c r="E69" s="10" t="s">
        <v>103</v>
      </c>
      <c r="F69" s="42">
        <f>AVERAGE('Record Keeping'!E107,'Record Keeping'!E143,'Record Keeping'!E179,'Record Keeping'!E215,'Record Keeping'!E251)</f>
        <v>0.8</v>
      </c>
      <c r="G69" s="3">
        <v>0</v>
      </c>
      <c r="H69" s="42">
        <v>0</v>
      </c>
      <c r="I69" s="3">
        <v>0</v>
      </c>
      <c r="J69" s="42">
        <v>0</v>
      </c>
      <c r="K69" s="3">
        <v>0</v>
      </c>
      <c r="L69" s="42"/>
    </row>
    <row r="70" spans="1:12">
      <c r="A70" s="5"/>
      <c r="B70" s="42" t="s">
        <v>16</v>
      </c>
      <c r="C70" s="3">
        <v>3</v>
      </c>
      <c r="D70" s="42" t="s">
        <v>37</v>
      </c>
      <c r="E70" s="10" t="s">
        <v>102</v>
      </c>
      <c r="F70" s="42">
        <f>AVERAGE('Record Keeping'!E108,'Record Keeping'!E144,'Record Keeping'!E180,'Record Keeping'!E216,'Record Keeping'!E252)</f>
        <v>0.8</v>
      </c>
      <c r="G70" s="3">
        <v>0</v>
      </c>
      <c r="H70" s="42">
        <v>0</v>
      </c>
      <c r="I70" s="3">
        <v>0</v>
      </c>
      <c r="J70" s="42">
        <v>0</v>
      </c>
      <c r="K70" s="3">
        <v>0</v>
      </c>
      <c r="L70" s="42"/>
    </row>
    <row r="71" spans="1:12">
      <c r="A71" s="5"/>
      <c r="B71" s="42" t="s">
        <v>16</v>
      </c>
      <c r="C71" s="3">
        <v>3</v>
      </c>
      <c r="D71" s="42" t="s">
        <v>37</v>
      </c>
      <c r="E71" s="10" t="s">
        <v>103</v>
      </c>
      <c r="F71" s="42">
        <f>AVERAGE('Record Keeping'!E108,'Record Keeping'!E144,'Record Keeping'!E180,'Record Keeping'!E216,'Record Keeping'!E252)</f>
        <v>0.8</v>
      </c>
      <c r="G71" s="3">
        <v>0</v>
      </c>
      <c r="H71" s="42">
        <v>0</v>
      </c>
      <c r="I71" s="3">
        <v>0</v>
      </c>
      <c r="J71" s="42">
        <v>0</v>
      </c>
      <c r="K71" s="3">
        <v>0</v>
      </c>
      <c r="L71" s="42"/>
    </row>
    <row r="72" spans="1:12">
      <c r="A72" s="5"/>
      <c r="B72" s="42" t="s">
        <v>16</v>
      </c>
      <c r="C72" s="3">
        <v>3</v>
      </c>
      <c r="D72" s="42" t="s">
        <v>13</v>
      </c>
      <c r="E72" s="10" t="s">
        <v>102</v>
      </c>
      <c r="F72" s="42">
        <f>AVERAGE('Record Keeping'!E109,'Record Keeping'!E145,'Record Keeping'!E181,'Record Keeping'!E217,'Record Keeping'!E253)</f>
        <v>2.8</v>
      </c>
      <c r="G72" s="3">
        <v>1</v>
      </c>
      <c r="H72" s="42">
        <v>1</v>
      </c>
      <c r="I72" s="3">
        <v>0</v>
      </c>
      <c r="J72" s="42">
        <v>0</v>
      </c>
      <c r="K72" s="3">
        <v>0</v>
      </c>
      <c r="L72" s="42"/>
    </row>
    <row r="73" spans="1:12">
      <c r="A73" s="5"/>
      <c r="B73" s="42" t="s">
        <v>16</v>
      </c>
      <c r="C73" s="3">
        <v>3</v>
      </c>
      <c r="D73" s="42" t="s">
        <v>13</v>
      </c>
      <c r="E73" s="10" t="s">
        <v>103</v>
      </c>
      <c r="F73" s="42">
        <f>AVERAGE('Record Keeping'!E109,'Record Keeping'!E145,'Record Keeping'!E181,'Record Keeping'!E217,'Record Keeping'!E253)</f>
        <v>2.8</v>
      </c>
      <c r="G73" s="3">
        <v>0</v>
      </c>
      <c r="H73" s="42">
        <v>0</v>
      </c>
      <c r="I73" s="3">
        <v>0</v>
      </c>
      <c r="J73" s="42">
        <v>0</v>
      </c>
      <c r="K73" s="3">
        <v>0</v>
      </c>
      <c r="L73" s="42"/>
    </row>
  </sheetData>
  <autoFilter ref="A1:L7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1" zoomScale="70" zoomScaleNormal="70" zoomScalePageLayoutView="70" workbookViewId="0">
      <selection activeCell="X25" sqref="X25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A5" sqref="A5:A31"/>
    </sheetView>
  </sheetViews>
  <sheetFormatPr baseColWidth="10" defaultColWidth="8.83203125" defaultRowHeight="14" x14ac:dyDescent="0"/>
  <cols>
    <col min="1" max="1" width="6.33203125" style="11" bestFit="1" customWidth="1"/>
    <col min="2" max="2" width="6.1640625" style="11" bestFit="1" customWidth="1"/>
    <col min="3" max="3" width="8.5" style="11" bestFit="1" customWidth="1"/>
    <col min="4" max="4" width="6.1640625" style="11" bestFit="1" customWidth="1"/>
    <col min="5" max="5" width="7.5" style="11" customWidth="1"/>
    <col min="6" max="6" width="6.6640625" style="11" customWidth="1"/>
    <col min="7" max="7" width="7.1640625" style="11" customWidth="1"/>
    <col min="8" max="8" width="6.5" style="11" customWidth="1"/>
    <col min="9" max="9" width="8.1640625" style="11" customWidth="1"/>
    <col min="10" max="10" width="8" style="11" customWidth="1"/>
    <col min="11" max="11" width="6.83203125" style="11" customWidth="1"/>
    <col min="12" max="12" width="5.1640625" style="11" customWidth="1"/>
    <col min="13" max="13" width="47" style="11" customWidth="1"/>
    <col min="14" max="16384" width="8.83203125" style="11"/>
  </cols>
  <sheetData>
    <row r="2" spans="1:13">
      <c r="E2" s="19" t="s">
        <v>6</v>
      </c>
      <c r="F2" s="46">
        <v>42107</v>
      </c>
      <c r="G2" s="46"/>
    </row>
    <row r="3" spans="1:13">
      <c r="A3" s="47" t="s">
        <v>0</v>
      </c>
      <c r="B3" s="47" t="s">
        <v>1</v>
      </c>
      <c r="C3" s="45" t="s">
        <v>2</v>
      </c>
      <c r="D3" s="45" t="s">
        <v>36</v>
      </c>
      <c r="E3" s="45" t="s">
        <v>7</v>
      </c>
      <c r="F3" s="45" t="s">
        <v>8</v>
      </c>
      <c r="G3" s="45" t="s">
        <v>3</v>
      </c>
      <c r="H3" s="45" t="s">
        <v>4</v>
      </c>
      <c r="I3" s="45" t="s">
        <v>17</v>
      </c>
      <c r="J3" s="45" t="s">
        <v>9</v>
      </c>
      <c r="K3" s="45" t="s">
        <v>10</v>
      </c>
      <c r="L3" s="45" t="s">
        <v>11</v>
      </c>
      <c r="M3" s="45" t="s">
        <v>20</v>
      </c>
    </row>
    <row r="4" spans="1:13" ht="30.75" customHeight="1">
      <c r="A4" s="47"/>
      <c r="B4" s="47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>
      <c r="A5" s="16" t="s">
        <v>12</v>
      </c>
      <c r="B5" s="16">
        <v>1</v>
      </c>
      <c r="C5" s="16" t="s">
        <v>5</v>
      </c>
      <c r="D5" s="20"/>
      <c r="E5" s="20">
        <v>0</v>
      </c>
      <c r="F5" s="20"/>
      <c r="G5" s="20"/>
      <c r="H5" s="10"/>
      <c r="I5" s="10">
        <v>0</v>
      </c>
      <c r="J5" s="10">
        <v>0</v>
      </c>
      <c r="K5" s="10">
        <v>0</v>
      </c>
      <c r="L5" s="10">
        <v>0</v>
      </c>
      <c r="M5" s="18"/>
    </row>
    <row r="6" spans="1:13">
      <c r="A6" s="14" t="s">
        <v>12</v>
      </c>
      <c r="B6" s="14">
        <v>1</v>
      </c>
      <c r="C6" s="14" t="s">
        <v>37</v>
      </c>
      <c r="D6" s="10"/>
      <c r="E6" s="10">
        <v>0</v>
      </c>
      <c r="F6" s="10"/>
      <c r="G6" s="10"/>
      <c r="H6" s="10"/>
      <c r="I6" s="10">
        <v>0</v>
      </c>
      <c r="J6" s="10">
        <v>0</v>
      </c>
      <c r="K6" s="10">
        <v>0</v>
      </c>
      <c r="L6" s="10">
        <v>0</v>
      </c>
      <c r="M6" s="18"/>
    </row>
    <row r="7" spans="1:13">
      <c r="A7" s="14" t="s">
        <v>12</v>
      </c>
      <c r="B7" s="14">
        <v>1</v>
      </c>
      <c r="C7" s="14" t="s">
        <v>13</v>
      </c>
      <c r="D7" s="10"/>
      <c r="E7" s="10">
        <v>0</v>
      </c>
      <c r="F7" s="10"/>
      <c r="G7" s="10"/>
      <c r="H7" s="10"/>
      <c r="I7" s="10">
        <v>0</v>
      </c>
      <c r="J7" s="10">
        <v>0</v>
      </c>
      <c r="K7" s="10">
        <v>0</v>
      </c>
      <c r="L7" s="10">
        <v>0</v>
      </c>
      <c r="M7" s="18"/>
    </row>
    <row r="8" spans="1:13">
      <c r="A8" s="14" t="s">
        <v>12</v>
      </c>
      <c r="B8" s="14">
        <v>2</v>
      </c>
      <c r="C8" s="14" t="s">
        <v>5</v>
      </c>
      <c r="D8" s="10"/>
      <c r="E8" s="10">
        <v>0</v>
      </c>
      <c r="F8" s="10"/>
      <c r="G8" s="10"/>
      <c r="H8" s="10"/>
      <c r="I8" s="10">
        <v>0</v>
      </c>
      <c r="J8" s="10">
        <v>0</v>
      </c>
      <c r="K8" s="10">
        <v>0</v>
      </c>
      <c r="L8" s="10">
        <v>0</v>
      </c>
      <c r="M8" s="18"/>
    </row>
    <row r="9" spans="1:13">
      <c r="A9" s="14" t="s">
        <v>12</v>
      </c>
      <c r="B9" s="14">
        <v>2</v>
      </c>
      <c r="C9" s="14" t="s">
        <v>37</v>
      </c>
      <c r="D9" s="10"/>
      <c r="E9" s="10">
        <v>0</v>
      </c>
      <c r="F9" s="10"/>
      <c r="G9" s="10"/>
      <c r="H9" s="10"/>
      <c r="I9" s="10">
        <v>0</v>
      </c>
      <c r="J9" s="10">
        <v>0</v>
      </c>
      <c r="K9" s="10">
        <v>0</v>
      </c>
      <c r="L9" s="10">
        <v>0</v>
      </c>
      <c r="M9" s="18"/>
    </row>
    <row r="10" spans="1:13">
      <c r="A10" s="14" t="s">
        <v>12</v>
      </c>
      <c r="B10" s="14">
        <v>2</v>
      </c>
      <c r="C10" s="14" t="s">
        <v>13</v>
      </c>
      <c r="D10" s="10"/>
      <c r="E10" s="10">
        <v>0</v>
      </c>
      <c r="F10" s="10"/>
      <c r="G10" s="10"/>
      <c r="H10" s="10"/>
      <c r="I10" s="10">
        <v>0</v>
      </c>
      <c r="J10" s="10">
        <v>0</v>
      </c>
      <c r="K10" s="10">
        <v>0</v>
      </c>
      <c r="L10" s="10">
        <v>0</v>
      </c>
      <c r="M10" s="18"/>
    </row>
    <row r="11" spans="1:13">
      <c r="A11" s="14" t="s">
        <v>12</v>
      </c>
      <c r="B11" s="14">
        <v>3</v>
      </c>
      <c r="C11" s="14" t="s">
        <v>5</v>
      </c>
      <c r="D11" s="10"/>
      <c r="E11" s="10">
        <v>0</v>
      </c>
      <c r="F11" s="10"/>
      <c r="G11" s="10"/>
      <c r="H11" s="10"/>
      <c r="I11" s="10">
        <v>0</v>
      </c>
      <c r="J11" s="10">
        <v>0</v>
      </c>
      <c r="K11" s="10">
        <v>0</v>
      </c>
      <c r="L11" s="10">
        <v>0</v>
      </c>
      <c r="M11" s="18"/>
    </row>
    <row r="12" spans="1:13">
      <c r="A12" s="14" t="s">
        <v>12</v>
      </c>
      <c r="B12" s="14">
        <v>3</v>
      </c>
      <c r="C12" s="14" t="s">
        <v>37</v>
      </c>
      <c r="D12" s="10"/>
      <c r="E12" s="10">
        <v>0</v>
      </c>
      <c r="F12" s="10"/>
      <c r="G12" s="10"/>
      <c r="H12" s="10"/>
      <c r="I12" s="10">
        <v>0</v>
      </c>
      <c r="J12" s="10">
        <v>0</v>
      </c>
      <c r="K12" s="10">
        <v>0</v>
      </c>
      <c r="L12" s="10">
        <v>0</v>
      </c>
      <c r="M12" s="18"/>
    </row>
    <row r="13" spans="1:13">
      <c r="A13" s="14" t="s">
        <v>12</v>
      </c>
      <c r="B13" s="14">
        <v>3</v>
      </c>
      <c r="C13" s="14" t="s">
        <v>13</v>
      </c>
      <c r="D13" s="10"/>
      <c r="E13" s="10">
        <v>0</v>
      </c>
      <c r="F13" s="10"/>
      <c r="G13" s="10"/>
      <c r="H13" s="10"/>
      <c r="I13" s="10">
        <v>0</v>
      </c>
      <c r="J13" s="10">
        <v>0</v>
      </c>
      <c r="K13" s="10">
        <v>0</v>
      </c>
      <c r="L13" s="10">
        <v>0</v>
      </c>
      <c r="M13" s="18"/>
    </row>
    <row r="14" spans="1:13">
      <c r="A14" s="14" t="s">
        <v>14</v>
      </c>
      <c r="B14" s="14">
        <v>1</v>
      </c>
      <c r="C14" s="14" t="s">
        <v>5</v>
      </c>
      <c r="D14" s="10"/>
      <c r="E14" s="10">
        <v>0</v>
      </c>
      <c r="F14" s="10"/>
      <c r="G14" s="10"/>
      <c r="H14" s="10"/>
      <c r="I14" s="10">
        <v>0</v>
      </c>
      <c r="J14" s="10">
        <v>0</v>
      </c>
      <c r="K14" s="10">
        <v>0</v>
      </c>
      <c r="L14" s="10">
        <v>0</v>
      </c>
      <c r="M14" s="18"/>
    </row>
    <row r="15" spans="1:13">
      <c r="A15" s="14" t="s">
        <v>14</v>
      </c>
      <c r="B15" s="14">
        <v>1</v>
      </c>
      <c r="C15" s="14" t="s">
        <v>37</v>
      </c>
      <c r="D15" s="10"/>
      <c r="E15" s="10">
        <v>2</v>
      </c>
      <c r="F15" s="10"/>
      <c r="G15" s="10"/>
      <c r="H15" s="10"/>
      <c r="I15" s="10">
        <v>0</v>
      </c>
      <c r="J15" s="10">
        <v>2</v>
      </c>
      <c r="K15" s="10">
        <v>0</v>
      </c>
      <c r="L15" s="10">
        <v>0</v>
      </c>
      <c r="M15" s="18"/>
    </row>
    <row r="16" spans="1:13">
      <c r="A16" s="14" t="s">
        <v>14</v>
      </c>
      <c r="B16" s="14">
        <v>1</v>
      </c>
      <c r="C16" s="14" t="s">
        <v>13</v>
      </c>
      <c r="D16" s="10"/>
      <c r="E16" s="10">
        <v>0</v>
      </c>
      <c r="F16" s="10"/>
      <c r="G16" s="10"/>
      <c r="H16" s="10"/>
      <c r="I16" s="10">
        <v>0</v>
      </c>
      <c r="J16" s="10">
        <v>0</v>
      </c>
      <c r="K16" s="10">
        <v>0</v>
      </c>
      <c r="L16" s="10">
        <v>0</v>
      </c>
      <c r="M16" s="18"/>
    </row>
    <row r="17" spans="1:13">
      <c r="A17" s="14" t="s">
        <v>14</v>
      </c>
      <c r="B17" s="14">
        <v>2</v>
      </c>
      <c r="C17" s="14" t="s">
        <v>5</v>
      </c>
      <c r="D17" s="10"/>
      <c r="E17" s="10">
        <v>2</v>
      </c>
      <c r="F17" s="10"/>
      <c r="G17" s="10"/>
      <c r="H17" s="10"/>
      <c r="I17" s="10">
        <v>0</v>
      </c>
      <c r="J17" s="10">
        <v>2</v>
      </c>
      <c r="K17" s="10">
        <v>0</v>
      </c>
      <c r="L17" s="10">
        <v>0</v>
      </c>
      <c r="M17" s="18" t="s">
        <v>64</v>
      </c>
    </row>
    <row r="18" spans="1:13">
      <c r="A18" s="14" t="s">
        <v>14</v>
      </c>
      <c r="B18" s="14">
        <v>2</v>
      </c>
      <c r="C18" s="14" t="s">
        <v>37</v>
      </c>
      <c r="D18" s="10"/>
      <c r="E18" s="10">
        <v>0</v>
      </c>
      <c r="F18" s="10"/>
      <c r="G18" s="10"/>
      <c r="H18" s="10"/>
      <c r="I18" s="10">
        <v>0</v>
      </c>
      <c r="J18" s="10">
        <v>0</v>
      </c>
      <c r="K18" s="10">
        <v>0</v>
      </c>
      <c r="L18" s="10">
        <v>0</v>
      </c>
      <c r="M18" s="18"/>
    </row>
    <row r="19" spans="1:13">
      <c r="A19" s="14" t="s">
        <v>14</v>
      </c>
      <c r="B19" s="14">
        <v>2</v>
      </c>
      <c r="C19" s="14" t="s">
        <v>13</v>
      </c>
      <c r="D19" s="10"/>
      <c r="E19" s="10">
        <v>6</v>
      </c>
      <c r="F19" s="10"/>
      <c r="G19" s="10"/>
      <c r="H19" s="10"/>
      <c r="I19" s="10">
        <v>1</v>
      </c>
      <c r="J19" s="10">
        <v>5</v>
      </c>
      <c r="K19" s="10">
        <v>2</v>
      </c>
      <c r="L19" s="10">
        <v>0</v>
      </c>
      <c r="M19" s="18" t="s">
        <v>63</v>
      </c>
    </row>
    <row r="20" spans="1:13">
      <c r="A20" s="14" t="s">
        <v>14</v>
      </c>
      <c r="B20" s="14">
        <v>3</v>
      </c>
      <c r="C20" s="14" t="s">
        <v>5</v>
      </c>
      <c r="D20" s="10"/>
      <c r="E20" s="10">
        <v>0</v>
      </c>
      <c r="F20" s="10"/>
      <c r="G20" s="10"/>
      <c r="H20" s="10"/>
      <c r="I20" s="10">
        <v>0</v>
      </c>
      <c r="J20" s="10">
        <v>0</v>
      </c>
      <c r="K20" s="10">
        <v>0</v>
      </c>
      <c r="L20" s="10">
        <v>0</v>
      </c>
      <c r="M20" s="18" t="s">
        <v>56</v>
      </c>
    </row>
    <row r="21" spans="1:13">
      <c r="A21" s="14" t="s">
        <v>14</v>
      </c>
      <c r="B21" s="14">
        <v>3</v>
      </c>
      <c r="C21" s="14" t="s">
        <v>37</v>
      </c>
      <c r="D21" s="10"/>
      <c r="E21" s="10">
        <v>0</v>
      </c>
      <c r="F21" s="10"/>
      <c r="G21" s="10"/>
      <c r="H21" s="10"/>
      <c r="I21" s="10">
        <v>0</v>
      </c>
      <c r="J21" s="10">
        <v>0</v>
      </c>
      <c r="K21" s="10">
        <v>0</v>
      </c>
      <c r="L21" s="10">
        <v>0</v>
      </c>
      <c r="M21" s="18" t="s">
        <v>62</v>
      </c>
    </row>
    <row r="22" spans="1:13">
      <c r="A22" s="14" t="s">
        <v>14</v>
      </c>
      <c r="B22" s="14">
        <v>3</v>
      </c>
      <c r="C22" s="14" t="s">
        <v>13</v>
      </c>
      <c r="D22" s="10"/>
      <c r="E22" s="10">
        <v>0</v>
      </c>
      <c r="F22" s="10"/>
      <c r="G22" s="10"/>
      <c r="H22" s="10"/>
      <c r="I22" s="10">
        <v>0</v>
      </c>
      <c r="J22" s="10">
        <v>0</v>
      </c>
      <c r="K22" s="10">
        <v>0</v>
      </c>
      <c r="L22" s="10">
        <v>0</v>
      </c>
      <c r="M22" s="18"/>
    </row>
    <row r="23" spans="1:13">
      <c r="A23" s="14" t="s">
        <v>15</v>
      </c>
      <c r="B23" s="14">
        <v>1</v>
      </c>
      <c r="C23" s="14" t="s">
        <v>5</v>
      </c>
      <c r="D23" s="10"/>
      <c r="E23" s="10">
        <v>0</v>
      </c>
      <c r="F23" s="10"/>
      <c r="G23" s="10"/>
      <c r="H23" s="10"/>
      <c r="I23" s="10">
        <v>0</v>
      </c>
      <c r="J23" s="10">
        <v>0</v>
      </c>
      <c r="K23" s="10">
        <v>0</v>
      </c>
      <c r="L23" s="10">
        <v>0</v>
      </c>
      <c r="M23" s="18" t="s">
        <v>61</v>
      </c>
    </row>
    <row r="24" spans="1:13">
      <c r="A24" s="14" t="s">
        <v>15</v>
      </c>
      <c r="B24" s="14">
        <v>1</v>
      </c>
      <c r="C24" s="14" t="s">
        <v>37</v>
      </c>
      <c r="D24" s="10"/>
      <c r="E24" s="10">
        <v>1</v>
      </c>
      <c r="F24" s="10"/>
      <c r="G24" s="10"/>
      <c r="H24" s="10"/>
      <c r="I24" s="10">
        <v>0</v>
      </c>
      <c r="J24" s="10">
        <v>1</v>
      </c>
      <c r="K24" s="10">
        <v>1</v>
      </c>
      <c r="L24" s="10">
        <v>3</v>
      </c>
      <c r="M24" s="18" t="s">
        <v>66</v>
      </c>
    </row>
    <row r="25" spans="1:13">
      <c r="A25" s="14" t="s">
        <v>15</v>
      </c>
      <c r="B25" s="14">
        <v>1</v>
      </c>
      <c r="C25" s="14" t="s">
        <v>13</v>
      </c>
      <c r="D25" s="10"/>
      <c r="E25" s="10">
        <v>2</v>
      </c>
      <c r="F25" s="10"/>
      <c r="G25" s="10"/>
      <c r="H25" s="10"/>
      <c r="I25" s="10">
        <v>0</v>
      </c>
      <c r="J25" s="10">
        <v>2</v>
      </c>
      <c r="K25" s="10">
        <v>1</v>
      </c>
      <c r="L25" s="10">
        <v>0</v>
      </c>
      <c r="M25" s="18" t="s">
        <v>54</v>
      </c>
    </row>
    <row r="26" spans="1:13">
      <c r="A26" s="14" t="s">
        <v>15</v>
      </c>
      <c r="B26" s="14">
        <v>2</v>
      </c>
      <c r="C26" s="14" t="s">
        <v>5</v>
      </c>
      <c r="D26" s="10"/>
      <c r="E26" s="10">
        <v>2</v>
      </c>
      <c r="F26" s="10"/>
      <c r="G26" s="10"/>
      <c r="H26" s="10"/>
      <c r="I26" s="10">
        <v>1</v>
      </c>
      <c r="J26" s="10">
        <v>1</v>
      </c>
      <c r="K26" s="10">
        <v>0</v>
      </c>
      <c r="L26" s="10">
        <v>0</v>
      </c>
      <c r="M26" s="18" t="s">
        <v>59</v>
      </c>
    </row>
    <row r="27" spans="1:13">
      <c r="A27" s="14" t="s">
        <v>15</v>
      </c>
      <c r="B27" s="14">
        <v>2</v>
      </c>
      <c r="C27" s="14" t="s">
        <v>37</v>
      </c>
      <c r="D27" s="10"/>
      <c r="E27" s="10">
        <v>0</v>
      </c>
      <c r="F27" s="10"/>
      <c r="G27" s="10"/>
      <c r="H27" s="10"/>
      <c r="I27" s="10">
        <v>0</v>
      </c>
      <c r="J27" s="10">
        <v>0</v>
      </c>
      <c r="K27" s="10">
        <v>0</v>
      </c>
      <c r="L27" s="10">
        <v>0</v>
      </c>
      <c r="M27" s="18"/>
    </row>
    <row r="28" spans="1:13">
      <c r="A28" s="14" t="s">
        <v>15</v>
      </c>
      <c r="B28" s="14">
        <v>2</v>
      </c>
      <c r="C28" s="14" t="s">
        <v>13</v>
      </c>
      <c r="D28" s="10"/>
      <c r="E28" s="10">
        <v>0</v>
      </c>
      <c r="F28" s="10"/>
      <c r="G28" s="10"/>
      <c r="H28" s="10"/>
      <c r="I28" s="10">
        <v>0</v>
      </c>
      <c r="J28" s="10">
        <v>0</v>
      </c>
      <c r="K28" s="10">
        <v>0</v>
      </c>
      <c r="L28" s="10">
        <v>0</v>
      </c>
      <c r="M28" s="18"/>
    </row>
    <row r="29" spans="1:13">
      <c r="A29" s="14" t="s">
        <v>15</v>
      </c>
      <c r="B29" s="14">
        <v>3</v>
      </c>
      <c r="C29" s="14" t="s">
        <v>5</v>
      </c>
      <c r="D29" s="10"/>
      <c r="E29" s="10">
        <v>0</v>
      </c>
      <c r="F29" s="10"/>
      <c r="G29" s="10"/>
      <c r="H29" s="10"/>
      <c r="I29" s="10">
        <v>0</v>
      </c>
      <c r="J29" s="10">
        <v>0</v>
      </c>
      <c r="K29" s="10">
        <v>0</v>
      </c>
      <c r="L29" s="10">
        <v>0</v>
      </c>
      <c r="M29" s="18"/>
    </row>
    <row r="30" spans="1:13">
      <c r="A30" s="14" t="s">
        <v>15</v>
      </c>
      <c r="B30" s="14">
        <v>3</v>
      </c>
      <c r="C30" s="14" t="s">
        <v>37</v>
      </c>
      <c r="D30" s="10"/>
      <c r="E30" s="10">
        <v>0</v>
      </c>
      <c r="F30" s="10"/>
      <c r="G30" s="10"/>
      <c r="H30" s="10"/>
      <c r="I30" s="10">
        <v>0</v>
      </c>
      <c r="J30" s="10">
        <v>0</v>
      </c>
      <c r="K30" s="10">
        <v>0</v>
      </c>
      <c r="L30" s="10">
        <v>0</v>
      </c>
      <c r="M30" s="18"/>
    </row>
    <row r="31" spans="1:13">
      <c r="A31" s="14" t="s">
        <v>15</v>
      </c>
      <c r="B31" s="14">
        <v>3</v>
      </c>
      <c r="C31" s="14" t="s">
        <v>13</v>
      </c>
      <c r="D31" s="10"/>
      <c r="E31" s="21">
        <v>0</v>
      </c>
      <c r="F31" s="10"/>
      <c r="G31" s="10"/>
      <c r="H31" s="10"/>
      <c r="I31" s="10">
        <v>0</v>
      </c>
      <c r="J31" s="10">
        <v>0</v>
      </c>
      <c r="K31" s="10">
        <v>0</v>
      </c>
      <c r="L31" s="10">
        <v>0</v>
      </c>
      <c r="M31" s="18" t="s">
        <v>60</v>
      </c>
    </row>
    <row r="32" spans="1:13">
      <c r="A32" s="22"/>
      <c r="B32" s="22"/>
      <c r="C32" s="22"/>
      <c r="E32" s="12"/>
      <c r="M32" s="12"/>
    </row>
    <row r="33" spans="1:13">
      <c r="A33" s="22"/>
      <c r="B33" s="22"/>
      <c r="C33" s="22"/>
      <c r="E33" s="13"/>
      <c r="M33" s="13"/>
    </row>
    <row r="34" spans="1:13">
      <c r="A34" s="22"/>
      <c r="B34" s="22"/>
      <c r="C34" s="22"/>
      <c r="E34" s="13"/>
      <c r="M34" s="13"/>
    </row>
    <row r="35" spans="1:13">
      <c r="A35" s="22"/>
      <c r="B35" s="22"/>
      <c r="C35" s="22"/>
      <c r="E35" s="13"/>
      <c r="F35" s="23" t="s">
        <v>78</v>
      </c>
      <c r="G35" s="24"/>
      <c r="M35" s="13"/>
    </row>
    <row r="36" spans="1:13">
      <c r="A36" s="22"/>
      <c r="B36" s="22"/>
      <c r="C36" s="22"/>
      <c r="E36" s="25"/>
      <c r="M36" s="13"/>
    </row>
    <row r="37" spans="1:13" ht="45">
      <c r="A37" s="26" t="s">
        <v>0</v>
      </c>
      <c r="B37" s="26" t="s">
        <v>1</v>
      </c>
      <c r="C37" s="27" t="s">
        <v>2</v>
      </c>
      <c r="D37" s="17" t="s">
        <v>36</v>
      </c>
      <c r="E37" s="28" t="s">
        <v>7</v>
      </c>
      <c r="F37" s="17" t="s">
        <v>8</v>
      </c>
      <c r="G37" s="17" t="s">
        <v>3</v>
      </c>
      <c r="H37" s="17" t="s">
        <v>4</v>
      </c>
      <c r="I37" s="17" t="s">
        <v>17</v>
      </c>
      <c r="J37" s="17" t="s">
        <v>9</v>
      </c>
      <c r="K37" s="17" t="s">
        <v>10</v>
      </c>
      <c r="L37" s="17" t="s">
        <v>11</v>
      </c>
      <c r="M37" s="15" t="s">
        <v>20</v>
      </c>
    </row>
    <row r="38" spans="1:13">
      <c r="A38" s="14" t="s">
        <v>16</v>
      </c>
      <c r="B38" s="14">
        <v>1</v>
      </c>
      <c r="C38" s="14" t="s">
        <v>5</v>
      </c>
      <c r="D38" s="10"/>
      <c r="E38" s="10">
        <v>0</v>
      </c>
      <c r="F38" s="10"/>
      <c r="G38" s="10"/>
      <c r="H38" s="10"/>
      <c r="I38" s="10">
        <v>0</v>
      </c>
      <c r="J38" s="10">
        <v>0</v>
      </c>
      <c r="K38" s="10">
        <v>0</v>
      </c>
      <c r="L38" s="10">
        <v>0</v>
      </c>
      <c r="M38" s="10"/>
    </row>
    <row r="39" spans="1:13">
      <c r="A39" s="14" t="s">
        <v>16</v>
      </c>
      <c r="B39" s="14">
        <v>1</v>
      </c>
      <c r="C39" s="14" t="s">
        <v>37</v>
      </c>
      <c r="D39" s="10"/>
      <c r="E39" s="10">
        <v>0</v>
      </c>
      <c r="F39" s="10"/>
      <c r="G39" s="10"/>
      <c r="H39" s="10"/>
      <c r="I39" s="10">
        <v>0</v>
      </c>
      <c r="J39" s="10">
        <v>0</v>
      </c>
      <c r="K39" s="10">
        <v>0</v>
      </c>
      <c r="L39" s="10">
        <v>0</v>
      </c>
      <c r="M39" s="10"/>
    </row>
    <row r="40" spans="1:13">
      <c r="A40" s="14" t="s">
        <v>16</v>
      </c>
      <c r="B40" s="14">
        <v>1</v>
      </c>
      <c r="C40" s="14" t="s">
        <v>13</v>
      </c>
      <c r="D40" s="10"/>
      <c r="E40" s="10">
        <v>0</v>
      </c>
      <c r="F40" s="10"/>
      <c r="G40" s="10"/>
      <c r="H40" s="10"/>
      <c r="I40" s="10">
        <v>0</v>
      </c>
      <c r="J40" s="10">
        <v>0</v>
      </c>
      <c r="K40" s="10">
        <v>0</v>
      </c>
      <c r="L40" s="10">
        <v>0</v>
      </c>
      <c r="M40" s="10"/>
    </row>
    <row r="41" spans="1:13">
      <c r="A41" s="14" t="s">
        <v>16</v>
      </c>
      <c r="B41" s="14">
        <v>2</v>
      </c>
      <c r="C41" s="14" t="s">
        <v>5</v>
      </c>
      <c r="D41" s="10"/>
      <c r="E41" s="10">
        <v>0</v>
      </c>
      <c r="F41" s="10"/>
      <c r="G41" s="10"/>
      <c r="H41" s="10"/>
      <c r="I41" s="10">
        <v>0</v>
      </c>
      <c r="J41" s="10">
        <v>0</v>
      </c>
      <c r="K41" s="10">
        <v>0</v>
      </c>
      <c r="L41" s="10">
        <v>0</v>
      </c>
      <c r="M41" s="10"/>
    </row>
    <row r="42" spans="1:13">
      <c r="A42" s="14" t="s">
        <v>16</v>
      </c>
      <c r="B42" s="14">
        <v>2</v>
      </c>
      <c r="C42" s="14" t="s">
        <v>37</v>
      </c>
      <c r="D42" s="10"/>
      <c r="E42" s="10">
        <v>0</v>
      </c>
      <c r="F42" s="10"/>
      <c r="G42" s="10"/>
      <c r="H42" s="10"/>
      <c r="I42" s="10">
        <v>0</v>
      </c>
      <c r="J42" s="10">
        <v>0</v>
      </c>
      <c r="K42" s="10">
        <v>0</v>
      </c>
      <c r="L42" s="10">
        <v>0</v>
      </c>
      <c r="M42" s="10"/>
    </row>
    <row r="43" spans="1:13">
      <c r="A43" s="14" t="s">
        <v>16</v>
      </c>
      <c r="B43" s="14">
        <v>2</v>
      </c>
      <c r="C43" s="14" t="s">
        <v>13</v>
      </c>
      <c r="D43" s="10"/>
      <c r="E43" s="10">
        <v>0</v>
      </c>
      <c r="F43" s="10"/>
      <c r="G43" s="10"/>
      <c r="H43" s="10"/>
      <c r="I43" s="10">
        <v>0</v>
      </c>
      <c r="J43" s="10">
        <v>0</v>
      </c>
      <c r="K43" s="10">
        <v>0</v>
      </c>
      <c r="L43" s="10">
        <v>0</v>
      </c>
      <c r="M43" s="10"/>
    </row>
    <row r="44" spans="1:13">
      <c r="A44" s="14" t="s">
        <v>16</v>
      </c>
      <c r="B44" s="14">
        <v>3</v>
      </c>
      <c r="C44" s="14" t="s">
        <v>5</v>
      </c>
      <c r="D44" s="10"/>
      <c r="E44" s="10">
        <v>0</v>
      </c>
      <c r="F44" s="10"/>
      <c r="G44" s="10"/>
      <c r="H44" s="10"/>
      <c r="I44" s="10">
        <v>0</v>
      </c>
      <c r="J44" s="10">
        <v>0</v>
      </c>
      <c r="K44" s="10">
        <v>0</v>
      </c>
      <c r="L44" s="10">
        <v>0</v>
      </c>
      <c r="M44" s="18" t="s">
        <v>58</v>
      </c>
    </row>
    <row r="45" spans="1:13">
      <c r="A45" s="14" t="s">
        <v>16</v>
      </c>
      <c r="B45" s="14">
        <v>3</v>
      </c>
      <c r="C45" s="14" t="s">
        <v>37</v>
      </c>
      <c r="D45" s="10"/>
      <c r="E45" s="10">
        <v>0</v>
      </c>
      <c r="F45" s="10"/>
      <c r="G45" s="10"/>
      <c r="H45" s="10"/>
      <c r="I45" s="10">
        <v>0</v>
      </c>
      <c r="J45" s="10">
        <v>0</v>
      </c>
      <c r="K45" s="10">
        <v>0</v>
      </c>
      <c r="L45" s="10">
        <v>0</v>
      </c>
      <c r="M45" s="10"/>
    </row>
    <row r="46" spans="1:13">
      <c r="A46" s="14" t="s">
        <v>16</v>
      </c>
      <c r="B46" s="14">
        <v>3</v>
      </c>
      <c r="C46" s="14" t="s">
        <v>13</v>
      </c>
      <c r="D46" s="10"/>
      <c r="E46" s="10">
        <v>0</v>
      </c>
      <c r="F46" s="10"/>
      <c r="G46" s="10"/>
      <c r="H46" s="10"/>
      <c r="I46" s="10">
        <v>0</v>
      </c>
      <c r="J46" s="10">
        <v>0</v>
      </c>
      <c r="K46" s="10">
        <v>0</v>
      </c>
      <c r="L46" s="10">
        <v>0</v>
      </c>
      <c r="M46" s="10"/>
    </row>
    <row r="47" spans="1:1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</sheetData>
  <mergeCells count="14">
    <mergeCell ref="E3:E4"/>
    <mergeCell ref="D3:D4"/>
    <mergeCell ref="C3:C4"/>
    <mergeCell ref="B3:B4"/>
    <mergeCell ref="A3:A4"/>
    <mergeCell ref="M3:M4"/>
    <mergeCell ref="F2:G2"/>
    <mergeCell ref="G3:G4"/>
    <mergeCell ref="H3:H4"/>
    <mergeCell ref="I3:I4"/>
    <mergeCell ref="J3:J4"/>
    <mergeCell ref="K3:K4"/>
    <mergeCell ref="L3:L4"/>
    <mergeCell ref="F3:F4"/>
  </mergeCells>
  <pageMargins left="0.25" right="0.25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1"/>
  <sheetViews>
    <sheetView workbookViewId="0">
      <selection activeCell="Q14" sqref="Q14"/>
    </sheetView>
  </sheetViews>
  <sheetFormatPr baseColWidth="10" defaultColWidth="8.83203125" defaultRowHeight="14" x14ac:dyDescent="0"/>
  <cols>
    <col min="2" max="2" width="20.5" bestFit="1" customWidth="1"/>
    <col min="6" max="6" width="15.83203125" bestFit="1" customWidth="1"/>
    <col min="7" max="7" width="20.5" bestFit="1" customWidth="1"/>
    <col min="9" max="9" width="10.5" customWidth="1"/>
    <col min="10" max="10" width="20.5" bestFit="1" customWidth="1"/>
    <col min="14" max="14" width="15.83203125" bestFit="1" customWidth="1"/>
  </cols>
  <sheetData>
    <row r="1" spans="1:15">
      <c r="A1" s="32"/>
      <c r="B1" s="32" t="s">
        <v>68</v>
      </c>
      <c r="E1" s="32"/>
      <c r="F1" t="s">
        <v>14</v>
      </c>
      <c r="J1" t="s">
        <v>69</v>
      </c>
      <c r="N1" t="s">
        <v>16</v>
      </c>
    </row>
    <row r="2" spans="1:15">
      <c r="B2" t="s">
        <v>80</v>
      </c>
      <c r="C2" t="s">
        <v>91</v>
      </c>
      <c r="F2" t="s">
        <v>80</v>
      </c>
      <c r="G2" t="s">
        <v>91</v>
      </c>
      <c r="J2" t="s">
        <v>80</v>
      </c>
      <c r="K2" t="s">
        <v>91</v>
      </c>
      <c r="N2" t="s">
        <v>80</v>
      </c>
      <c r="O2" t="s">
        <v>91</v>
      </c>
    </row>
    <row r="3" spans="1:15" ht="15" customHeight="1">
      <c r="B3" s="31">
        <v>41990.59375</v>
      </c>
      <c r="C3">
        <v>59.538444444444451</v>
      </c>
      <c r="E3" s="31"/>
      <c r="F3" s="31">
        <v>41990.5</v>
      </c>
      <c r="G3">
        <v>57.068333333333328</v>
      </c>
      <c r="J3" s="31">
        <v>41990.5</v>
      </c>
      <c r="K3">
        <v>62.582037037037026</v>
      </c>
      <c r="N3" s="31">
        <v>41990.5</v>
      </c>
      <c r="O3">
        <v>63.219888888888882</v>
      </c>
    </row>
    <row r="4" spans="1:15">
      <c r="B4" s="31">
        <v>41990.864583333336</v>
      </c>
      <c r="C4">
        <v>46.667444444444449</v>
      </c>
      <c r="E4" s="31"/>
      <c r="F4" s="31">
        <v>41990.770833333336</v>
      </c>
      <c r="G4">
        <v>46.206851851851845</v>
      </c>
      <c r="J4" s="31">
        <v>41990.770833333336</v>
      </c>
      <c r="K4">
        <v>49.102148148148139</v>
      </c>
      <c r="N4" s="31">
        <v>41990.770833333336</v>
      </c>
      <c r="O4">
        <v>47.225000000000001</v>
      </c>
    </row>
    <row r="5" spans="1:15" ht="15" customHeight="1">
      <c r="B5" s="31">
        <v>41991.135416666664</v>
      </c>
      <c r="C5">
        <v>48.991148148148142</v>
      </c>
      <c r="E5" s="31"/>
      <c r="F5" s="31">
        <v>41991.052083333336</v>
      </c>
      <c r="G5">
        <v>48.581222222222216</v>
      </c>
      <c r="J5" s="31">
        <v>41991.052083333336</v>
      </c>
      <c r="K5">
        <v>49.989370370370374</v>
      </c>
      <c r="N5" s="31">
        <v>41991.052083333336</v>
      </c>
      <c r="O5">
        <v>49.045481481481488</v>
      </c>
    </row>
    <row r="6" spans="1:15" ht="15" customHeight="1">
      <c r="B6" s="31">
        <v>41991.416666666664</v>
      </c>
      <c r="C6">
        <v>65.155666666666676</v>
      </c>
      <c r="E6" s="31"/>
      <c r="F6" s="31">
        <v>41991.322916666664</v>
      </c>
      <c r="G6">
        <v>62.429296296296293</v>
      </c>
      <c r="J6" s="31">
        <v>41991.322916666664</v>
      </c>
      <c r="K6">
        <v>63.208407407407414</v>
      </c>
      <c r="N6" s="31">
        <v>41991.322916666664</v>
      </c>
      <c r="O6">
        <v>62.390111111111104</v>
      </c>
    </row>
    <row r="7" spans="1:15">
      <c r="B7" s="31">
        <v>41991.6875</v>
      </c>
      <c r="C7">
        <v>55.687370370370367</v>
      </c>
      <c r="E7" s="31"/>
      <c r="F7" s="31">
        <v>41991.59375</v>
      </c>
      <c r="G7">
        <v>51.720666666666659</v>
      </c>
      <c r="J7" s="31">
        <v>41991.59375</v>
      </c>
      <c r="K7">
        <v>57.885037037037044</v>
      </c>
      <c r="N7" s="31">
        <v>41991.59375</v>
      </c>
      <c r="O7">
        <v>55.739925925925924</v>
      </c>
    </row>
    <row r="8" spans="1:15" ht="15" customHeight="1">
      <c r="B8" s="31">
        <v>41991.958333333336</v>
      </c>
      <c r="C8">
        <v>46.349222222222217</v>
      </c>
      <c r="E8" s="31"/>
      <c r="F8" s="31">
        <v>41991.864583333336</v>
      </c>
      <c r="G8">
        <v>45.193481481481484</v>
      </c>
      <c r="J8" s="31">
        <v>41991.864583333336</v>
      </c>
      <c r="K8">
        <v>48.569407407407404</v>
      </c>
      <c r="N8" s="31">
        <v>41991.864583333336</v>
      </c>
      <c r="O8">
        <v>46.575037037037028</v>
      </c>
    </row>
    <row r="9" spans="1:15" ht="15" customHeight="1">
      <c r="B9" s="31">
        <v>41992.229166666664</v>
      </c>
      <c r="C9">
        <v>45.116666666666667</v>
      </c>
      <c r="E9" s="31"/>
      <c r="F9" s="31">
        <v>41992.145833333336</v>
      </c>
      <c r="G9">
        <v>42.648851851851852</v>
      </c>
      <c r="J9" s="31">
        <v>41992.145833333336</v>
      </c>
      <c r="K9">
        <v>46.766148148148147</v>
      </c>
      <c r="N9" s="31">
        <v>41992.145833333336</v>
      </c>
      <c r="O9">
        <v>45.248037037037044</v>
      </c>
    </row>
    <row r="10" spans="1:15">
      <c r="B10" s="31">
        <v>41992.510416666664</v>
      </c>
      <c r="C10">
        <v>67.117000000000004</v>
      </c>
      <c r="E10" s="31"/>
      <c r="F10" s="31">
        <v>41992.416666666664</v>
      </c>
      <c r="G10">
        <v>64.863481481481486</v>
      </c>
      <c r="J10" s="31">
        <v>41992.416666666664</v>
      </c>
      <c r="K10">
        <v>65.175222222222217</v>
      </c>
      <c r="N10" s="31">
        <v>41992.416666666664</v>
      </c>
      <c r="O10">
        <v>64.75055555555555</v>
      </c>
    </row>
    <row r="11" spans="1:15" ht="15" customHeight="1">
      <c r="B11" s="31">
        <v>41992.78125</v>
      </c>
      <c r="C11">
        <v>54.826666666666661</v>
      </c>
      <c r="E11" s="31"/>
      <c r="F11" s="31">
        <v>41992.6875</v>
      </c>
      <c r="G11">
        <v>54.113814814814816</v>
      </c>
      <c r="J11" s="31">
        <v>41992.6875</v>
      </c>
      <c r="K11">
        <v>56.354888888888887</v>
      </c>
      <c r="N11" s="31">
        <v>41992.6875</v>
      </c>
      <c r="O11">
        <v>55.558592592592589</v>
      </c>
    </row>
    <row r="12" spans="1:15" ht="15" customHeight="1">
      <c r="B12" s="31">
        <v>41993.052083333336</v>
      </c>
      <c r="C12">
        <v>50.637740740740732</v>
      </c>
      <c r="E12" s="31"/>
      <c r="F12" s="31">
        <v>41992.958333333336</v>
      </c>
      <c r="G12">
        <v>50.212925925925923</v>
      </c>
      <c r="J12" s="31">
        <v>41992.958333333336</v>
      </c>
      <c r="K12">
        <v>52.09574074074073</v>
      </c>
      <c r="N12" s="31">
        <v>41992.958333333336</v>
      </c>
      <c r="O12">
        <v>51.117888888888892</v>
      </c>
    </row>
    <row r="13" spans="1:15">
      <c r="B13" s="31">
        <v>41993.322916666664</v>
      </c>
      <c r="C13">
        <v>60.529851851851845</v>
      </c>
      <c r="E13" s="31"/>
      <c r="F13" s="31">
        <v>41993.239583333336</v>
      </c>
      <c r="G13">
        <v>59.31077777777778</v>
      </c>
      <c r="J13" s="31">
        <v>41993.239583333336</v>
      </c>
      <c r="K13">
        <v>59.500037037037032</v>
      </c>
      <c r="N13" s="31">
        <v>41993.239583333336</v>
      </c>
      <c r="O13">
        <v>58.758592592592585</v>
      </c>
    </row>
    <row r="14" spans="1:15" ht="15" customHeight="1">
      <c r="B14" s="31">
        <v>41993.604166666664</v>
      </c>
      <c r="C14">
        <v>68.76733333333334</v>
      </c>
      <c r="E14" s="31"/>
      <c r="F14" s="31">
        <v>41993.510416666664</v>
      </c>
      <c r="G14">
        <v>62.544259259259263</v>
      </c>
      <c r="J14" s="31">
        <v>41993.510416666664</v>
      </c>
      <c r="K14">
        <v>67.470333333333329</v>
      </c>
      <c r="N14" s="31">
        <v>41993.510416666664</v>
      </c>
      <c r="O14">
        <v>66.301740740740726</v>
      </c>
    </row>
    <row r="15" spans="1:15" ht="15" customHeight="1">
      <c r="B15" s="31">
        <v>41993.875</v>
      </c>
      <c r="C15">
        <v>50.221185185185192</v>
      </c>
      <c r="E15" s="31"/>
      <c r="F15" s="31">
        <v>41993.78125</v>
      </c>
      <c r="G15">
        <v>50.391703703703705</v>
      </c>
      <c r="J15" s="31">
        <v>41993.78125</v>
      </c>
      <c r="K15">
        <v>53.696962962962964</v>
      </c>
      <c r="N15" s="31">
        <v>41993.78125</v>
      </c>
      <c r="O15">
        <v>52.834370370370372</v>
      </c>
    </row>
    <row r="16" spans="1:15">
      <c r="B16" s="31">
        <v>41994.145833333336</v>
      </c>
      <c r="C16">
        <v>44.317185185185188</v>
      </c>
      <c r="E16" s="31"/>
      <c r="F16" s="31">
        <v>41994.052083333336</v>
      </c>
      <c r="G16">
        <v>44.024888888888881</v>
      </c>
      <c r="J16" s="31">
        <v>41994.052083333336</v>
      </c>
      <c r="K16">
        <v>48.129703703703704</v>
      </c>
      <c r="N16" s="31">
        <v>41994.052083333336</v>
      </c>
      <c r="O16">
        <v>47.159037037037045</v>
      </c>
    </row>
    <row r="17" spans="2:15" ht="15" customHeight="1">
      <c r="B17" s="31">
        <v>41994.416666666664</v>
      </c>
      <c r="C17">
        <v>73.925222222222217</v>
      </c>
      <c r="E17" s="31"/>
      <c r="F17" s="31">
        <v>41994.333333333336</v>
      </c>
      <c r="G17">
        <v>66.044222222222217</v>
      </c>
      <c r="J17" s="31">
        <v>41994.333333333336</v>
      </c>
      <c r="K17">
        <v>70.527370370370363</v>
      </c>
      <c r="N17" s="31">
        <v>41994.333333333336</v>
      </c>
      <c r="O17">
        <v>67.348074074074063</v>
      </c>
    </row>
    <row r="18" spans="2:15" ht="15" customHeight="1">
      <c r="B18" s="31">
        <v>41994.697916666664</v>
      </c>
      <c r="C18">
        <v>63.086703703703698</v>
      </c>
      <c r="E18" s="31"/>
      <c r="F18" s="31">
        <v>41994.604166666664</v>
      </c>
      <c r="G18">
        <v>59.226740740740752</v>
      </c>
      <c r="J18" s="31">
        <v>41994.604166666664</v>
      </c>
      <c r="K18">
        <v>64.225777777777765</v>
      </c>
      <c r="N18" s="31">
        <v>41994.604166666664</v>
      </c>
      <c r="O18">
        <v>63.108407407407412</v>
      </c>
    </row>
    <row r="19" spans="2:15">
      <c r="B19" s="31">
        <v>41994.96875</v>
      </c>
      <c r="C19">
        <v>49.712518518518522</v>
      </c>
      <c r="E19" s="31"/>
      <c r="F19" s="31">
        <v>41994.875</v>
      </c>
      <c r="G19">
        <v>48.820037037037032</v>
      </c>
      <c r="J19" s="31">
        <v>41994.875</v>
      </c>
      <c r="K19">
        <v>53.705481481481478</v>
      </c>
      <c r="N19" s="31">
        <v>41994.875</v>
      </c>
      <c r="O19">
        <v>52.6908888888889</v>
      </c>
    </row>
    <row r="20" spans="2:15" ht="15" customHeight="1">
      <c r="B20" s="31">
        <v>41995.239583333336</v>
      </c>
      <c r="C20">
        <v>50.728037037037041</v>
      </c>
      <c r="E20" s="31"/>
      <c r="F20" s="31">
        <v>41995.145833333336</v>
      </c>
      <c r="G20">
        <v>46.370481481481484</v>
      </c>
      <c r="J20" s="31">
        <v>41995.145833333336</v>
      </c>
      <c r="K20">
        <v>53.166296296296302</v>
      </c>
      <c r="N20" s="31">
        <v>41995.145833333336</v>
      </c>
      <c r="O20">
        <v>50.938074074074073</v>
      </c>
    </row>
    <row r="21" spans="2:15" ht="15" customHeight="1">
      <c r="B21" s="31">
        <v>41995.510416666664</v>
      </c>
      <c r="C21">
        <v>88.253444444444469</v>
      </c>
      <c r="E21" s="31"/>
      <c r="F21" s="31">
        <v>41995.427083333336</v>
      </c>
      <c r="G21">
        <v>72.463296296296292</v>
      </c>
      <c r="J21" s="31">
        <v>41995.427083333336</v>
      </c>
      <c r="K21">
        <v>84.873962962962949</v>
      </c>
      <c r="N21" s="31">
        <v>41995.427083333336</v>
      </c>
      <c r="O21">
        <v>74.903888888888886</v>
      </c>
    </row>
    <row r="22" spans="2:15">
      <c r="B22" s="31">
        <v>41995.791666666664</v>
      </c>
      <c r="C22">
        <v>53.587481481481483</v>
      </c>
      <c r="E22" s="31"/>
      <c r="F22" s="31">
        <v>41995.697916666664</v>
      </c>
      <c r="G22">
        <v>53.11855555555556</v>
      </c>
      <c r="J22" s="31">
        <v>41995.697916666664</v>
      </c>
      <c r="K22">
        <v>59.479888888888887</v>
      </c>
      <c r="N22" s="31">
        <v>41995.697916666664</v>
      </c>
      <c r="O22">
        <v>57.083259259259258</v>
      </c>
    </row>
    <row r="23" spans="2:15" ht="15" customHeight="1">
      <c r="B23" s="31">
        <v>41996.0625</v>
      </c>
      <c r="C23">
        <v>46.906888888888894</v>
      </c>
      <c r="E23" s="31"/>
      <c r="F23" s="31">
        <v>41995.96875</v>
      </c>
      <c r="G23">
        <v>46.070259259259267</v>
      </c>
      <c r="J23" s="31">
        <v>41995.96875</v>
      </c>
      <c r="K23">
        <v>51.526259259259263</v>
      </c>
      <c r="N23" s="31">
        <v>41995.96875</v>
      </c>
      <c r="O23">
        <v>50.451703703703707</v>
      </c>
    </row>
    <row r="24" spans="2:15" ht="15" customHeight="1">
      <c r="B24" s="31">
        <v>41996.333333333336</v>
      </c>
      <c r="C24">
        <v>64.588111111111118</v>
      </c>
      <c r="E24" s="31"/>
      <c r="F24" s="31">
        <v>41996.239583333336</v>
      </c>
      <c r="G24">
        <v>57.275333333333329</v>
      </c>
      <c r="J24" s="31">
        <v>41996.239583333336</v>
      </c>
      <c r="K24">
        <v>64.878592592592597</v>
      </c>
      <c r="N24" s="31">
        <v>41996.239583333336</v>
      </c>
      <c r="O24">
        <v>59.857629629629628</v>
      </c>
    </row>
    <row r="25" spans="2:15">
      <c r="B25" s="31">
        <v>41996.604166666664</v>
      </c>
      <c r="C25">
        <v>83.800407407407405</v>
      </c>
      <c r="E25" s="31"/>
      <c r="F25" s="31">
        <v>41996.520833333336</v>
      </c>
      <c r="G25">
        <v>66.763925925925932</v>
      </c>
      <c r="J25" s="31">
        <v>41996.520833333336</v>
      </c>
      <c r="K25">
        <v>83.25366666666666</v>
      </c>
      <c r="N25" s="31">
        <v>41996.520833333336</v>
      </c>
      <c r="O25">
        <v>76.908592592592598</v>
      </c>
    </row>
    <row r="26" spans="2:15" ht="15" customHeight="1">
      <c r="B26" s="31">
        <v>41996.885416666664</v>
      </c>
      <c r="C26">
        <v>46.938777777777773</v>
      </c>
      <c r="E26" s="31"/>
      <c r="F26" s="31">
        <v>41996.791666666664</v>
      </c>
      <c r="G26">
        <v>43.346222222222224</v>
      </c>
      <c r="J26" s="31">
        <v>41996.791666666664</v>
      </c>
      <c r="K26">
        <v>53.892814814814813</v>
      </c>
      <c r="N26" s="31">
        <v>41996.791666666664</v>
      </c>
      <c r="O26">
        <v>50.486703703703704</v>
      </c>
    </row>
    <row r="27" spans="2:15" ht="15" customHeight="1">
      <c r="B27" s="31">
        <v>41997.15625</v>
      </c>
      <c r="C27">
        <v>40.287037037037038</v>
      </c>
      <c r="E27" s="31"/>
      <c r="F27" s="31">
        <v>41997.0625</v>
      </c>
      <c r="G27">
        <v>36.817000000000007</v>
      </c>
      <c r="J27" s="31">
        <v>41997.0625</v>
      </c>
      <c r="K27">
        <v>45.709444444444443</v>
      </c>
      <c r="N27" s="31">
        <v>41997.0625</v>
      </c>
      <c r="O27">
        <v>42.290148148148155</v>
      </c>
    </row>
    <row r="28" spans="2:15">
      <c r="B28" s="31">
        <v>41997.427083333336</v>
      </c>
      <c r="C28">
        <v>69.59348148148149</v>
      </c>
      <c r="E28" s="31"/>
      <c r="F28" s="31">
        <v>41997.333333333336</v>
      </c>
      <c r="G28">
        <v>61.086666666666666</v>
      </c>
      <c r="J28" s="31">
        <v>41997.333333333336</v>
      </c>
      <c r="K28">
        <v>66.610555555555564</v>
      </c>
      <c r="N28" s="31">
        <v>41997.333333333336</v>
      </c>
      <c r="O28">
        <v>63.285777777777781</v>
      </c>
    </row>
    <row r="29" spans="2:15" ht="15" customHeight="1">
      <c r="B29" s="31">
        <v>41997.697916666664</v>
      </c>
      <c r="C29">
        <v>58.934629629629647</v>
      </c>
      <c r="E29" s="31"/>
      <c r="F29" s="31">
        <v>41997.614583333336</v>
      </c>
      <c r="G29">
        <v>57.520296296296294</v>
      </c>
      <c r="J29" s="31">
        <v>41997.614583333336</v>
      </c>
      <c r="K29">
        <v>60.139777777777773</v>
      </c>
      <c r="N29" s="31">
        <v>41997.614583333336</v>
      </c>
      <c r="O29">
        <v>59.943000000000005</v>
      </c>
    </row>
    <row r="30" spans="2:15" ht="15" customHeight="1">
      <c r="B30" s="31">
        <v>41997.979166666664</v>
      </c>
      <c r="C30">
        <v>42.16070370370371</v>
      </c>
      <c r="E30" s="31"/>
      <c r="F30" s="31">
        <v>41997.885416666664</v>
      </c>
      <c r="G30">
        <v>45.356407407407403</v>
      </c>
      <c r="J30" s="31">
        <v>41997.885416666664</v>
      </c>
      <c r="K30">
        <v>48.409333333333336</v>
      </c>
      <c r="N30" s="31">
        <v>41997.885416666664</v>
      </c>
      <c r="O30">
        <v>47.523370370370372</v>
      </c>
    </row>
    <row r="31" spans="2:15">
      <c r="B31" s="31">
        <v>41998.25</v>
      </c>
      <c r="C31">
        <v>44.728592592592598</v>
      </c>
      <c r="E31" s="31"/>
      <c r="F31" s="31">
        <v>41998.15625</v>
      </c>
      <c r="G31">
        <v>43.718037037037043</v>
      </c>
      <c r="J31" s="31">
        <v>41998.15625</v>
      </c>
      <c r="K31">
        <v>48.269148148148155</v>
      </c>
      <c r="N31" s="31">
        <v>41998.15625</v>
      </c>
      <c r="O31">
        <v>45.941629629629631</v>
      </c>
    </row>
    <row r="32" spans="2:15" ht="15" customHeight="1">
      <c r="B32" s="31">
        <v>41998.520833333336</v>
      </c>
      <c r="C32">
        <v>79.638000000000019</v>
      </c>
      <c r="E32" s="31"/>
      <c r="F32" s="31">
        <v>41998.427083333336</v>
      </c>
      <c r="G32">
        <v>62.748703703703711</v>
      </c>
      <c r="J32" s="31">
        <v>41998.427083333336</v>
      </c>
      <c r="K32">
        <v>77.334851851851852</v>
      </c>
      <c r="N32" s="31">
        <v>41998.427083333336</v>
      </c>
      <c r="O32">
        <v>67.917888888888896</v>
      </c>
    </row>
    <row r="33" spans="2:15" ht="15" customHeight="1">
      <c r="B33" s="31">
        <v>41998.791666666664</v>
      </c>
      <c r="C33">
        <v>38.528814814814815</v>
      </c>
      <c r="E33" s="31"/>
      <c r="F33" s="31">
        <v>41998.708333333336</v>
      </c>
      <c r="G33">
        <v>34.876814814814814</v>
      </c>
      <c r="J33" s="31">
        <v>41998.708333333336</v>
      </c>
      <c r="K33">
        <v>47.286925925925935</v>
      </c>
      <c r="N33" s="31">
        <v>41998.708333333336</v>
      </c>
      <c r="O33">
        <v>43.041925925925931</v>
      </c>
    </row>
    <row r="34" spans="2:15">
      <c r="B34" s="31">
        <v>41999.072916666664</v>
      </c>
      <c r="C34">
        <v>28.723407407407407</v>
      </c>
      <c r="E34" s="31"/>
      <c r="F34" s="31">
        <v>41998.979166666664</v>
      </c>
      <c r="G34">
        <v>26.205888888888889</v>
      </c>
      <c r="J34" s="31">
        <v>41998.979166666664</v>
      </c>
      <c r="K34">
        <v>35.623555555555555</v>
      </c>
      <c r="N34" s="31">
        <v>41998.979166666664</v>
      </c>
      <c r="O34">
        <v>31.611444444444448</v>
      </c>
    </row>
    <row r="35" spans="2:15" ht="15" customHeight="1">
      <c r="B35" s="31">
        <v>41999.34375</v>
      </c>
      <c r="C35">
        <v>51.664259259259261</v>
      </c>
      <c r="E35" s="31"/>
      <c r="F35" s="31">
        <v>41999.25</v>
      </c>
      <c r="G35">
        <v>43.049629629629635</v>
      </c>
      <c r="J35" s="31">
        <v>41999.25</v>
      </c>
      <c r="K35">
        <v>53.041148148148146</v>
      </c>
      <c r="N35" s="31">
        <v>41999.25</v>
      </c>
      <c r="O35">
        <v>45.794851851851853</v>
      </c>
    </row>
    <row r="36" spans="2:15" ht="15" customHeight="1">
      <c r="B36" s="31">
        <v>41999.614583333336</v>
      </c>
      <c r="C36">
        <v>68.985814814814816</v>
      </c>
      <c r="F36" s="31">
        <v>41999.520833333336</v>
      </c>
      <c r="G36">
        <v>53.016333333333336</v>
      </c>
      <c r="J36" s="31">
        <v>41999.520833333336</v>
      </c>
      <c r="K36">
        <v>70.304740740740741</v>
      </c>
      <c r="N36" s="31">
        <v>41999.520833333336</v>
      </c>
      <c r="O36">
        <v>61.927925925925926</v>
      </c>
    </row>
    <row r="37" spans="2:15">
      <c r="B37" s="31">
        <v>41999.885416666664</v>
      </c>
      <c r="C37">
        <v>32.452481481481477</v>
      </c>
      <c r="F37" s="31">
        <v>41999.802083333336</v>
      </c>
      <c r="G37">
        <v>29.978555555555555</v>
      </c>
      <c r="J37" s="31">
        <v>41999.802083333336</v>
      </c>
      <c r="K37">
        <v>41.081962962962969</v>
      </c>
      <c r="N37" s="31">
        <v>41999.802083333336</v>
      </c>
      <c r="O37">
        <v>38.125296296296305</v>
      </c>
    </row>
    <row r="38" spans="2:15" ht="15" customHeight="1">
      <c r="B38" s="31">
        <v>42000.166666666664</v>
      </c>
      <c r="C38">
        <v>28.194703703703706</v>
      </c>
      <c r="F38" s="31">
        <v>42000.072916666664</v>
      </c>
      <c r="G38">
        <v>24.638148148148147</v>
      </c>
      <c r="J38" s="31">
        <v>42000.072916666664</v>
      </c>
      <c r="K38">
        <v>33.917148148148151</v>
      </c>
      <c r="N38" s="31">
        <v>42000.072916666664</v>
      </c>
      <c r="O38">
        <v>30.540407407407411</v>
      </c>
    </row>
    <row r="39" spans="2:15" ht="15" customHeight="1">
      <c r="B39" s="31">
        <v>42000.4375</v>
      </c>
      <c r="C39">
        <v>72.324444444444438</v>
      </c>
      <c r="F39" s="31">
        <v>42000.34375</v>
      </c>
      <c r="G39">
        <v>59.17833333333332</v>
      </c>
      <c r="J39" s="31">
        <v>42000.34375</v>
      </c>
      <c r="K39">
        <v>70.629000000000005</v>
      </c>
      <c r="N39" s="31">
        <v>42000.34375</v>
      </c>
      <c r="O39">
        <v>63.593592592592586</v>
      </c>
    </row>
    <row r="40" spans="2:15">
      <c r="B40" s="31">
        <v>42000.708333333336</v>
      </c>
      <c r="C40">
        <v>49.84</v>
      </c>
      <c r="F40" s="31">
        <v>42000.614583333336</v>
      </c>
      <c r="G40">
        <v>38.274185185185182</v>
      </c>
      <c r="J40" s="31">
        <v>42000.614583333336</v>
      </c>
      <c r="K40">
        <v>56.543148148148141</v>
      </c>
      <c r="N40" s="31">
        <v>42000.614583333336</v>
      </c>
      <c r="O40">
        <v>52.216074074074079</v>
      </c>
    </row>
    <row r="41" spans="2:15" ht="15" customHeight="1">
      <c r="B41" s="31">
        <v>42000.979166666664</v>
      </c>
      <c r="C41">
        <v>31.025851851851854</v>
      </c>
      <c r="F41" s="31">
        <v>42000.895833333336</v>
      </c>
      <c r="G41">
        <v>27.429481481481478</v>
      </c>
      <c r="J41" s="31">
        <v>42000.895833333336</v>
      </c>
      <c r="K41">
        <v>37.987814814814818</v>
      </c>
      <c r="N41" s="31">
        <v>42000.895833333336</v>
      </c>
      <c r="O41">
        <v>34.162703703703706</v>
      </c>
    </row>
    <row r="42" spans="2:15" ht="15" customHeight="1">
      <c r="B42" s="31">
        <v>42001.260416666664</v>
      </c>
      <c r="C42">
        <v>37.64903703703704</v>
      </c>
      <c r="F42" s="31">
        <v>42001.166666666664</v>
      </c>
      <c r="G42">
        <v>31.344629629629633</v>
      </c>
      <c r="J42" s="31">
        <v>42001.166666666664</v>
      </c>
      <c r="K42">
        <v>41.34148148148148</v>
      </c>
      <c r="N42" s="31">
        <v>42001.166666666664</v>
      </c>
      <c r="O42">
        <v>36.719185185185182</v>
      </c>
    </row>
    <row r="43" spans="2:15">
      <c r="B43" s="31">
        <v>42001.53125</v>
      </c>
      <c r="C43">
        <v>80.468888888888898</v>
      </c>
      <c r="F43" s="31">
        <v>42001.4375</v>
      </c>
      <c r="G43">
        <v>63.536074074074065</v>
      </c>
      <c r="J43" s="31">
        <v>42001.4375</v>
      </c>
      <c r="K43">
        <v>74.936444444444447</v>
      </c>
      <c r="N43" s="31">
        <v>42001.4375</v>
      </c>
      <c r="O43">
        <v>68.510296296296289</v>
      </c>
    </row>
    <row r="44" spans="2:15" ht="15" customHeight="1">
      <c r="B44" s="31">
        <v>42001.802083333336</v>
      </c>
      <c r="C44">
        <v>39.989222222222224</v>
      </c>
      <c r="F44" s="31">
        <v>42001.708333333336</v>
      </c>
      <c r="G44">
        <v>38.170518518518527</v>
      </c>
      <c r="J44" s="31">
        <v>42001.708333333336</v>
      </c>
      <c r="K44">
        <v>47.64233333333334</v>
      </c>
      <c r="N44" s="31">
        <v>42001.708333333336</v>
      </c>
      <c r="O44">
        <v>45.391666666666673</v>
      </c>
    </row>
    <row r="45" spans="2:15" ht="15" customHeight="1">
      <c r="B45" s="31">
        <v>42002.072916666664</v>
      </c>
      <c r="C45">
        <v>28.992333333333335</v>
      </c>
      <c r="F45" s="31">
        <v>42001.989583333336</v>
      </c>
      <c r="G45">
        <v>26.129518518518513</v>
      </c>
      <c r="J45" s="31">
        <v>42001.989583333336</v>
      </c>
      <c r="K45">
        <v>35.564111111111117</v>
      </c>
      <c r="N45" s="31">
        <v>42001.989583333336</v>
      </c>
      <c r="O45">
        <v>32.099814814814813</v>
      </c>
    </row>
    <row r="46" spans="2:15">
      <c r="B46" s="31">
        <v>42002.354166666664</v>
      </c>
      <c r="C46">
        <v>53.895962962962962</v>
      </c>
      <c r="F46" s="31">
        <v>42002.260416666664</v>
      </c>
      <c r="G46">
        <v>45.825185185185184</v>
      </c>
      <c r="J46" s="31">
        <v>42002.260416666664</v>
      </c>
      <c r="K46">
        <v>54.890851851851856</v>
      </c>
      <c r="N46" s="31">
        <v>42002.260416666664</v>
      </c>
      <c r="O46">
        <v>48.680185185185188</v>
      </c>
    </row>
    <row r="47" spans="2:15" ht="15" customHeight="1">
      <c r="B47" s="31">
        <v>42002.625</v>
      </c>
      <c r="C47">
        <v>67.989925925925931</v>
      </c>
      <c r="F47" s="31">
        <v>42002.53125</v>
      </c>
      <c r="G47">
        <v>52.553814814814814</v>
      </c>
      <c r="J47" s="31">
        <v>42002.53125</v>
      </c>
      <c r="K47">
        <v>65.725259259259261</v>
      </c>
      <c r="N47" s="31">
        <v>42002.53125</v>
      </c>
      <c r="O47">
        <v>61.324259259259257</v>
      </c>
    </row>
    <row r="48" spans="2:15" ht="15" customHeight="1">
      <c r="B48" s="31">
        <v>42002.895833333336</v>
      </c>
      <c r="C48">
        <v>35.405185185185182</v>
      </c>
      <c r="F48" s="31">
        <v>42002.802083333336</v>
      </c>
      <c r="G48">
        <v>31.824111111111108</v>
      </c>
      <c r="J48" s="31">
        <v>42002.802083333336</v>
      </c>
      <c r="K48">
        <v>41.593111111111114</v>
      </c>
      <c r="N48" s="31">
        <v>42002.802083333336</v>
      </c>
      <c r="O48">
        <v>38.743259259259254</v>
      </c>
    </row>
    <row r="49" spans="2:15">
      <c r="B49" s="31">
        <v>42003.166666666664</v>
      </c>
      <c r="C49">
        <v>39.118925925925929</v>
      </c>
      <c r="F49" s="31">
        <v>42003.083333333336</v>
      </c>
      <c r="G49">
        <v>36.404777777777781</v>
      </c>
      <c r="J49" s="31">
        <v>42003.083333333336</v>
      </c>
      <c r="K49">
        <v>41.676333333333339</v>
      </c>
      <c r="N49" s="31">
        <v>42003.083333333336</v>
      </c>
      <c r="O49">
        <v>39.248851851851846</v>
      </c>
    </row>
    <row r="50" spans="2:15" ht="15" customHeight="1">
      <c r="B50" s="31">
        <v>42003.447916666664</v>
      </c>
      <c r="C50">
        <v>67.931814814814814</v>
      </c>
      <c r="F50" s="31">
        <v>42003.354166666664</v>
      </c>
      <c r="G50">
        <v>58.861185185185178</v>
      </c>
      <c r="J50" s="31">
        <v>42003.354166666664</v>
      </c>
      <c r="K50">
        <v>68.505296296296308</v>
      </c>
      <c r="N50" s="31">
        <v>42003.354166666664</v>
      </c>
      <c r="O50">
        <v>61.024037037037033</v>
      </c>
    </row>
    <row r="51" spans="2:15" ht="15" customHeight="1">
      <c r="B51" s="31">
        <v>42003.71875</v>
      </c>
      <c r="C51">
        <v>48.284481481481485</v>
      </c>
      <c r="F51" s="31">
        <v>42003.625</v>
      </c>
      <c r="G51">
        <v>43.926259259259261</v>
      </c>
      <c r="J51" s="31">
        <v>42003.625</v>
      </c>
      <c r="K51">
        <v>52.498740740740743</v>
      </c>
      <c r="N51" s="31">
        <v>42003.625</v>
      </c>
      <c r="O51">
        <v>49.255370370370372</v>
      </c>
    </row>
    <row r="52" spans="2:15">
      <c r="B52" s="31">
        <v>42003.989583333336</v>
      </c>
      <c r="C52">
        <v>27.585333333333335</v>
      </c>
      <c r="F52" s="31">
        <v>42003.895833333336</v>
      </c>
      <c r="G52">
        <v>25.595925925925926</v>
      </c>
      <c r="J52" s="31">
        <v>42003.895833333336</v>
      </c>
      <c r="K52">
        <v>35.116925925925919</v>
      </c>
      <c r="N52" s="31">
        <v>42003.895833333336</v>
      </c>
      <c r="O52">
        <v>32.376481481481477</v>
      </c>
    </row>
    <row r="53" spans="2:15" ht="15" customHeight="1">
      <c r="B53" s="31">
        <v>42004.260416666664</v>
      </c>
      <c r="C53">
        <v>32.864222222222217</v>
      </c>
      <c r="F53" s="31">
        <v>42004.177083333336</v>
      </c>
      <c r="G53">
        <v>28.73288888888889</v>
      </c>
      <c r="J53" s="31">
        <v>42004.177083333336</v>
      </c>
      <c r="K53">
        <v>37.140111111111104</v>
      </c>
      <c r="N53" s="31">
        <v>42004.177083333336</v>
      </c>
      <c r="O53">
        <v>32.405037037037033</v>
      </c>
    </row>
    <row r="54" spans="2:15" ht="15" customHeight="1">
      <c r="B54" s="31">
        <v>42004.541666666664</v>
      </c>
      <c r="C54">
        <v>74.759555555555551</v>
      </c>
      <c r="F54" s="31">
        <v>42004.447916666664</v>
      </c>
      <c r="G54">
        <v>56.485666666666667</v>
      </c>
      <c r="J54" s="31">
        <v>42004.447916666664</v>
      </c>
      <c r="K54">
        <v>74.210592592592604</v>
      </c>
      <c r="N54" s="31">
        <v>42004.447916666664</v>
      </c>
      <c r="O54">
        <v>61.189370370370369</v>
      </c>
    </row>
    <row r="55" spans="2:15">
      <c r="B55" s="31">
        <v>42004.8125</v>
      </c>
      <c r="C55">
        <v>31.665592592592592</v>
      </c>
      <c r="F55" s="31">
        <v>42004.71875</v>
      </c>
      <c r="G55">
        <v>26.102</v>
      </c>
      <c r="J55" s="31">
        <v>42004.71875</v>
      </c>
      <c r="K55">
        <v>41.036925925925928</v>
      </c>
      <c r="N55" s="31">
        <v>42004.71875</v>
      </c>
      <c r="O55">
        <v>37.306555555555555</v>
      </c>
    </row>
    <row r="56" spans="2:15" ht="15" customHeight="1">
      <c r="B56" s="31">
        <v>42005.083333333336</v>
      </c>
      <c r="C56">
        <v>25.389407407407408</v>
      </c>
      <c r="F56" s="31">
        <v>42004.989583333336</v>
      </c>
      <c r="G56">
        <v>21.642814814814813</v>
      </c>
      <c r="J56" s="31">
        <v>42004.989583333336</v>
      </c>
      <c r="K56">
        <v>32.125740740740746</v>
      </c>
      <c r="N56" s="31">
        <v>42004.989583333336</v>
      </c>
      <c r="O56">
        <v>28.444666666666667</v>
      </c>
    </row>
    <row r="57" spans="2:15" ht="15" customHeight="1">
      <c r="B57" s="31">
        <v>42005.354166666664</v>
      </c>
      <c r="C57">
        <v>52.672407407407412</v>
      </c>
      <c r="F57" s="31">
        <v>42005.270833333336</v>
      </c>
      <c r="G57">
        <v>45.389592592592599</v>
      </c>
      <c r="J57" s="31">
        <v>42005.270833333336</v>
      </c>
      <c r="K57">
        <v>53.551666666666655</v>
      </c>
      <c r="N57" s="31">
        <v>42005.270833333336</v>
      </c>
      <c r="O57">
        <v>46.794185185185178</v>
      </c>
    </row>
    <row r="58" spans="2:15">
      <c r="B58" s="31">
        <v>42005.635416666664</v>
      </c>
      <c r="C58">
        <v>63.965185185185192</v>
      </c>
      <c r="F58" s="31">
        <v>42005.541666666664</v>
      </c>
      <c r="G58">
        <v>46.108925925925938</v>
      </c>
      <c r="J58" s="31">
        <v>42005.541666666664</v>
      </c>
      <c r="K58">
        <v>66.391407407407414</v>
      </c>
      <c r="N58" s="31">
        <v>42005.541666666664</v>
      </c>
      <c r="O58">
        <v>60.361999999999995</v>
      </c>
    </row>
    <row r="59" spans="2:15" ht="15" customHeight="1">
      <c r="B59" s="31">
        <v>42005.90625</v>
      </c>
      <c r="C59">
        <v>30.875666666666664</v>
      </c>
      <c r="F59" s="31">
        <v>42005.8125</v>
      </c>
      <c r="G59">
        <v>25.746444444444439</v>
      </c>
      <c r="J59" s="31">
        <v>42005.8125</v>
      </c>
      <c r="K59">
        <v>37.68966666666666</v>
      </c>
      <c r="N59" s="31">
        <v>42005.8125</v>
      </c>
      <c r="O59">
        <v>34.020333333333333</v>
      </c>
    </row>
    <row r="60" spans="2:15" ht="15" customHeight="1">
      <c r="B60" s="31">
        <v>42006.177083333336</v>
      </c>
      <c r="C60">
        <v>27.052851851851852</v>
      </c>
      <c r="F60" s="31">
        <v>42006.083333333336</v>
      </c>
      <c r="G60">
        <v>21.98381481481481</v>
      </c>
      <c r="J60" s="31">
        <v>42006.083333333336</v>
      </c>
      <c r="K60">
        <v>31.578814814814816</v>
      </c>
      <c r="N60" s="31">
        <v>42006.083333333336</v>
      </c>
      <c r="O60">
        <v>27.623074074074072</v>
      </c>
    </row>
    <row r="61" spans="2:15">
      <c r="B61" s="31">
        <v>42006.447916666664</v>
      </c>
      <c r="C61">
        <v>73.386814814814812</v>
      </c>
      <c r="F61" s="31">
        <v>42006.364583333336</v>
      </c>
      <c r="G61">
        <v>61.020111111111106</v>
      </c>
      <c r="J61" s="31">
        <v>42006.364583333336</v>
      </c>
      <c r="K61">
        <v>71.230592592592586</v>
      </c>
      <c r="N61" s="31">
        <v>42006.364583333336</v>
      </c>
      <c r="O61">
        <v>62.872259259259259</v>
      </c>
    </row>
    <row r="62" spans="2:15" ht="15" customHeight="1">
      <c r="B62" s="31">
        <v>42006.729166666664</v>
      </c>
      <c r="C62">
        <v>48.179259259259254</v>
      </c>
      <c r="F62" s="31">
        <v>42006.635416666664</v>
      </c>
      <c r="G62">
        <v>39.638629629629627</v>
      </c>
      <c r="J62" s="31">
        <v>42006.635416666664</v>
      </c>
      <c r="K62">
        <v>53.094962962962967</v>
      </c>
      <c r="N62" s="31">
        <v>42006.635416666664</v>
      </c>
      <c r="O62">
        <v>49.710740740740739</v>
      </c>
    </row>
    <row r="63" spans="2:15" ht="15" customHeight="1">
      <c r="B63" s="31">
        <v>42007</v>
      </c>
      <c r="C63">
        <v>28.195518518518522</v>
      </c>
      <c r="F63" s="31">
        <v>42006.90625</v>
      </c>
      <c r="G63">
        <v>24.227444444444444</v>
      </c>
      <c r="J63" s="31">
        <v>42006.90625</v>
      </c>
      <c r="K63">
        <v>34.779407407407405</v>
      </c>
      <c r="N63" s="31">
        <v>42006.90625</v>
      </c>
      <c r="O63">
        <v>31.285185185185185</v>
      </c>
    </row>
    <row r="64" spans="2:15">
      <c r="B64" s="31">
        <v>42007.270833333336</v>
      </c>
      <c r="C64">
        <v>35.727037037037036</v>
      </c>
      <c r="F64" s="31">
        <v>42007.177083333336</v>
      </c>
      <c r="G64">
        <v>30.522481481481481</v>
      </c>
      <c r="J64" s="31">
        <v>42007.177083333336</v>
      </c>
      <c r="K64">
        <v>39.821481481481484</v>
      </c>
      <c r="N64" s="31">
        <v>42007.177083333336</v>
      </c>
      <c r="O64">
        <v>34.922407407407405</v>
      </c>
    </row>
    <row r="65" spans="2:15" ht="15" customHeight="1">
      <c r="B65" s="31">
        <v>42007.541666666664</v>
      </c>
      <c r="C65">
        <v>77.701333333333338</v>
      </c>
      <c r="F65" s="31">
        <v>42007.458333333336</v>
      </c>
      <c r="G65">
        <v>61.790370370370368</v>
      </c>
      <c r="J65" s="31">
        <v>42007.458333333336</v>
      </c>
      <c r="K65">
        <v>76.546666666666667</v>
      </c>
      <c r="N65" s="31">
        <v>42007.458333333336</v>
      </c>
      <c r="O65">
        <v>67.968740740740728</v>
      </c>
    </row>
    <row r="66" spans="2:15" ht="15" customHeight="1">
      <c r="B66" s="31">
        <v>42007.822916666664</v>
      </c>
      <c r="C66">
        <v>34.941111111111105</v>
      </c>
      <c r="F66" s="31">
        <v>42007.729166666664</v>
      </c>
      <c r="G66">
        <v>29.458370370370371</v>
      </c>
      <c r="J66" s="31">
        <v>42007.729166666664</v>
      </c>
      <c r="K66">
        <v>42.390814814814817</v>
      </c>
      <c r="N66" s="31">
        <v>42007.729166666664</v>
      </c>
      <c r="O66">
        <v>39.017037037037035</v>
      </c>
    </row>
    <row r="67" spans="2:15">
      <c r="B67" s="31">
        <v>42008.09375</v>
      </c>
      <c r="C67">
        <v>28.990592592592595</v>
      </c>
      <c r="F67" s="31">
        <v>42008</v>
      </c>
      <c r="G67">
        <v>24.933111111111113</v>
      </c>
      <c r="J67" s="31">
        <v>42008</v>
      </c>
      <c r="K67">
        <v>34.3345925925926</v>
      </c>
      <c r="N67" s="31">
        <v>42008</v>
      </c>
      <c r="O67">
        <v>30.795444444444446</v>
      </c>
    </row>
    <row r="68" spans="2:15" ht="15" customHeight="1">
      <c r="B68" s="31">
        <v>42008.364583333336</v>
      </c>
      <c r="C68">
        <v>57.502222222222223</v>
      </c>
      <c r="F68" s="31">
        <v>42008.270833333336</v>
      </c>
      <c r="G68">
        <v>51.104000000000006</v>
      </c>
      <c r="J68" s="31">
        <v>42008.270833333336</v>
      </c>
      <c r="K68">
        <v>57.122185185185195</v>
      </c>
      <c r="N68" s="31">
        <v>42008.270833333336</v>
      </c>
      <c r="O68">
        <v>50.965222222222224</v>
      </c>
    </row>
    <row r="69" spans="2:15" ht="15" customHeight="1">
      <c r="B69" s="31">
        <v>42008.635416666664</v>
      </c>
      <c r="C69">
        <v>64.826555555555558</v>
      </c>
      <c r="F69" s="31">
        <v>42008.552083333336</v>
      </c>
      <c r="G69">
        <v>50.180703703703706</v>
      </c>
      <c r="J69" s="31">
        <v>42008.552083333336</v>
      </c>
      <c r="K69">
        <v>67.284333333333336</v>
      </c>
      <c r="N69" s="31">
        <v>42008.552083333336</v>
      </c>
      <c r="O69">
        <v>61.809814814814814</v>
      </c>
    </row>
    <row r="70" spans="2:15">
      <c r="B70" s="31">
        <v>42008.916666666664</v>
      </c>
      <c r="C70">
        <v>35.462888888888891</v>
      </c>
      <c r="F70" s="31">
        <v>42008.822916666664</v>
      </c>
      <c r="G70">
        <v>31.365185185185187</v>
      </c>
      <c r="J70" s="31">
        <v>42008.822916666664</v>
      </c>
      <c r="K70">
        <v>41.399222222222228</v>
      </c>
      <c r="N70" s="31">
        <v>42008.822916666664</v>
      </c>
      <c r="O70">
        <v>38.492925925925924</v>
      </c>
    </row>
    <row r="71" spans="2:15" ht="15" customHeight="1">
      <c r="B71" s="31">
        <v>42009.1875</v>
      </c>
      <c r="C71">
        <v>34.915222222222219</v>
      </c>
      <c r="F71" s="31">
        <v>42009.09375</v>
      </c>
      <c r="G71">
        <v>28.937444444444441</v>
      </c>
      <c r="J71" s="31">
        <v>42009.09375</v>
      </c>
      <c r="K71">
        <v>37.589481481481478</v>
      </c>
      <c r="N71" s="31">
        <v>42009.09375</v>
      </c>
      <c r="O71">
        <v>33.987481481481488</v>
      </c>
    </row>
    <row r="72" spans="2:15" ht="15" customHeight="1">
      <c r="B72" s="31">
        <v>42009.458333333336</v>
      </c>
      <c r="C72">
        <v>83.62555555555555</v>
      </c>
      <c r="F72" s="31">
        <v>42009.364583333336</v>
      </c>
      <c r="G72">
        <v>68.930222222222241</v>
      </c>
      <c r="J72" s="31">
        <v>42009.364583333336</v>
      </c>
      <c r="K72">
        <v>80.348666666666659</v>
      </c>
      <c r="N72" s="31">
        <v>42009.364583333336</v>
      </c>
      <c r="O72">
        <v>72.334444444444443</v>
      </c>
    </row>
    <row r="73" spans="2:15">
      <c r="B73" s="31">
        <v>42009.729166666664</v>
      </c>
      <c r="C73">
        <v>52.554148148148137</v>
      </c>
      <c r="F73" s="31">
        <v>42009.645833333336</v>
      </c>
      <c r="G73">
        <v>41.000888888888888</v>
      </c>
      <c r="J73" s="31">
        <v>42009.645833333336</v>
      </c>
      <c r="K73">
        <v>58.974444444444437</v>
      </c>
      <c r="N73" s="31">
        <v>42009.645833333336</v>
      </c>
      <c r="O73">
        <v>54.903037037037031</v>
      </c>
    </row>
    <row r="74" spans="2:15" ht="15" customHeight="1">
      <c r="B74" s="31">
        <v>42010.010416666664</v>
      </c>
      <c r="C74">
        <v>37.727074074074068</v>
      </c>
      <c r="F74" s="31">
        <v>42009.916666666664</v>
      </c>
      <c r="G74">
        <v>32.06444444444444</v>
      </c>
      <c r="J74" s="31">
        <v>42009.916666666664</v>
      </c>
      <c r="K74">
        <v>42.002518518518521</v>
      </c>
      <c r="N74" s="31">
        <v>42009.916666666664</v>
      </c>
      <c r="O74">
        <v>38.952185185185179</v>
      </c>
    </row>
    <row r="75" spans="2:15" ht="15" customHeight="1">
      <c r="B75" s="31">
        <v>42010.28125</v>
      </c>
      <c r="C75">
        <v>48.243481481481474</v>
      </c>
      <c r="F75" s="31">
        <v>42010.1875</v>
      </c>
      <c r="G75">
        <v>40.468962962962962</v>
      </c>
      <c r="J75" s="31">
        <v>42010.1875</v>
      </c>
      <c r="K75">
        <v>50.213222222222221</v>
      </c>
      <c r="N75" s="31">
        <v>42010.1875</v>
      </c>
      <c r="O75">
        <v>44.794148148148146</v>
      </c>
    </row>
    <row r="76" spans="2:15">
      <c r="B76" s="31">
        <v>42010.552083333336</v>
      </c>
      <c r="C76">
        <v>90.289518518518506</v>
      </c>
      <c r="F76" s="31">
        <v>42010.458333333336</v>
      </c>
      <c r="G76">
        <v>72.225518518518513</v>
      </c>
      <c r="J76" s="31">
        <v>42010.458333333336</v>
      </c>
      <c r="K76">
        <v>87.765259259259267</v>
      </c>
      <c r="N76" s="31">
        <v>42010.458333333336</v>
      </c>
      <c r="O76">
        <v>79.570888888888888</v>
      </c>
    </row>
    <row r="77" spans="2:15" ht="15" customHeight="1">
      <c r="B77" s="31">
        <v>42010.822916666664</v>
      </c>
      <c r="C77">
        <v>43.728962962962974</v>
      </c>
      <c r="F77" s="31">
        <v>42010.739583333336</v>
      </c>
      <c r="G77">
        <v>36.958777777777776</v>
      </c>
      <c r="J77" s="31">
        <v>42010.739583333336</v>
      </c>
      <c r="K77">
        <v>49.956518518518521</v>
      </c>
      <c r="N77" s="31">
        <v>42010.739583333336</v>
      </c>
      <c r="O77">
        <v>46.791703703703696</v>
      </c>
    </row>
    <row r="78" spans="2:15" ht="15" customHeight="1">
      <c r="B78" s="31">
        <v>42011.104166666664</v>
      </c>
      <c r="C78">
        <v>38.115000000000002</v>
      </c>
      <c r="F78" s="31">
        <v>42011.010416666664</v>
      </c>
      <c r="G78">
        <v>32.698851851851849</v>
      </c>
      <c r="J78" s="31">
        <v>42011.010416666664</v>
      </c>
      <c r="K78">
        <v>41.989333333333342</v>
      </c>
      <c r="N78" s="31">
        <v>42011.010416666664</v>
      </c>
      <c r="O78">
        <v>38.770666666666664</v>
      </c>
    </row>
    <row r="79" spans="2:15">
      <c r="B79" s="31">
        <v>42011.375</v>
      </c>
      <c r="C79">
        <v>69.457444444444448</v>
      </c>
      <c r="F79" s="31">
        <v>42011.28125</v>
      </c>
      <c r="G79">
        <v>61.645333333333333</v>
      </c>
      <c r="J79" s="31">
        <v>42011.28125</v>
      </c>
      <c r="K79">
        <v>67.50233333333334</v>
      </c>
      <c r="N79" s="31">
        <v>42011.28125</v>
      </c>
      <c r="O79">
        <v>61.100259259259268</v>
      </c>
    </row>
    <row r="80" spans="2:15" ht="15" customHeight="1">
      <c r="B80" s="31">
        <v>42011.645833333336</v>
      </c>
      <c r="C80">
        <v>74.388259259259257</v>
      </c>
      <c r="F80" s="31">
        <v>42011.552083333336</v>
      </c>
      <c r="G80">
        <v>57.745925925925938</v>
      </c>
      <c r="J80" s="31">
        <v>42011.552083333336</v>
      </c>
      <c r="K80">
        <v>76.041444444444423</v>
      </c>
      <c r="N80" s="31">
        <v>42011.552083333336</v>
      </c>
      <c r="O80">
        <v>70.635555555555555</v>
      </c>
    </row>
    <row r="81" spans="2:15" ht="15" customHeight="1">
      <c r="B81" s="31">
        <v>42011.916666666664</v>
      </c>
      <c r="C81">
        <v>45.8502962962963</v>
      </c>
      <c r="F81" s="31">
        <v>42011.833333333336</v>
      </c>
      <c r="G81">
        <v>40.633407407407411</v>
      </c>
      <c r="J81" s="31">
        <v>42011.833333333336</v>
      </c>
      <c r="K81">
        <v>50.212888888888891</v>
      </c>
      <c r="N81" s="31">
        <v>42011.833333333336</v>
      </c>
      <c r="O81">
        <v>47.741333333333337</v>
      </c>
    </row>
    <row r="82" spans="2:15">
      <c r="B82" s="31">
        <v>42012.197916666664</v>
      </c>
      <c r="C82">
        <v>45.651296296296294</v>
      </c>
      <c r="F82" s="31">
        <v>42012.104166666664</v>
      </c>
      <c r="G82">
        <v>39.721814814814813</v>
      </c>
      <c r="J82" s="31">
        <v>42012.104166666664</v>
      </c>
      <c r="K82">
        <v>47.078185185185191</v>
      </c>
      <c r="N82" s="31">
        <v>42012.104166666664</v>
      </c>
      <c r="O82">
        <v>43.988111111111103</v>
      </c>
    </row>
    <row r="83" spans="2:15" ht="15" customHeight="1">
      <c r="B83" s="31">
        <v>42012.46875</v>
      </c>
      <c r="C83">
        <v>79.332888888888888</v>
      </c>
      <c r="F83" s="31">
        <v>42012.375</v>
      </c>
      <c r="G83">
        <v>73.228555555555559</v>
      </c>
      <c r="J83" s="31">
        <v>42012.375</v>
      </c>
      <c r="K83">
        <v>80.455925925925911</v>
      </c>
      <c r="N83" s="31">
        <v>42012.375</v>
      </c>
      <c r="O83">
        <v>74.551333333333332</v>
      </c>
    </row>
    <row r="84" spans="2:15" ht="15" customHeight="1">
      <c r="B84" s="31">
        <v>42012.739583333336</v>
      </c>
      <c r="C84">
        <v>55.907222222222224</v>
      </c>
      <c r="F84" s="31">
        <v>42012.645833333336</v>
      </c>
      <c r="G84">
        <v>51.064296296296298</v>
      </c>
      <c r="J84" s="31">
        <v>42012.645833333336</v>
      </c>
      <c r="K84">
        <v>59.916814814814813</v>
      </c>
      <c r="N84" s="31">
        <v>42012.645833333336</v>
      </c>
      <c r="O84">
        <v>58.180148148148156</v>
      </c>
    </row>
    <row r="85" spans="2:15">
      <c r="B85" s="31">
        <v>42013.010416666664</v>
      </c>
      <c r="C85">
        <v>47.29574074074074</v>
      </c>
      <c r="F85" s="31">
        <v>42012.927083333336</v>
      </c>
      <c r="G85">
        <v>44.273407407407404</v>
      </c>
      <c r="J85" s="31">
        <v>42012.927083333336</v>
      </c>
      <c r="K85">
        <v>50.51837037037037</v>
      </c>
      <c r="N85" s="31">
        <v>42012.927083333336</v>
      </c>
      <c r="O85">
        <v>48.781925925925925</v>
      </c>
    </row>
    <row r="86" spans="2:15" ht="15" customHeight="1">
      <c r="B86" s="31">
        <v>42013.291666666664</v>
      </c>
      <c r="C86">
        <v>53.087037037037042</v>
      </c>
      <c r="F86" s="31">
        <v>42013.197916666664</v>
      </c>
      <c r="G86">
        <v>50.636925925925929</v>
      </c>
      <c r="J86" s="31">
        <v>42013.197916666664</v>
      </c>
      <c r="K86">
        <v>53.308037037037046</v>
      </c>
      <c r="N86" s="31">
        <v>42013.197916666664</v>
      </c>
      <c r="O86">
        <v>50.94233333333333</v>
      </c>
    </row>
    <row r="87" spans="2:15" ht="15" customHeight="1">
      <c r="B87" s="31">
        <v>42013.5625</v>
      </c>
      <c r="C87">
        <v>74.983703703703711</v>
      </c>
      <c r="F87" s="31">
        <v>42013.46875</v>
      </c>
      <c r="G87">
        <v>70.722999999999999</v>
      </c>
      <c r="J87" s="31">
        <v>42013.46875</v>
      </c>
      <c r="K87">
        <v>75.094333333333324</v>
      </c>
      <c r="N87" s="31">
        <v>42013.46875</v>
      </c>
      <c r="O87">
        <v>70.784518518518524</v>
      </c>
    </row>
    <row r="88" spans="2:15">
      <c r="B88" s="31">
        <v>42013.833333333336</v>
      </c>
      <c r="C88">
        <v>52.317074074074071</v>
      </c>
      <c r="F88" s="31">
        <v>42013.739583333336</v>
      </c>
      <c r="G88">
        <v>49.888037037037037</v>
      </c>
      <c r="J88" s="31">
        <v>42013.739583333336</v>
      </c>
      <c r="K88">
        <v>55.276333333333334</v>
      </c>
      <c r="N88" s="31">
        <v>42013.739583333336</v>
      </c>
      <c r="O88">
        <v>54.082037037037033</v>
      </c>
    </row>
    <row r="89" spans="2:15" ht="15" customHeight="1">
      <c r="B89" s="31">
        <v>42014.104166666664</v>
      </c>
      <c r="C89">
        <v>50.844925925925928</v>
      </c>
      <c r="F89" s="31">
        <v>42014.020833333336</v>
      </c>
      <c r="G89">
        <v>49.003037037037039</v>
      </c>
      <c r="J89" s="31">
        <v>42014.020833333336</v>
      </c>
      <c r="K89">
        <v>52.602000000000004</v>
      </c>
      <c r="N89" s="31">
        <v>42014.020833333336</v>
      </c>
      <c r="O89">
        <v>50.977740740740749</v>
      </c>
    </row>
    <row r="90" spans="2:15" ht="15" customHeight="1">
      <c r="B90" s="31">
        <v>42014.385416666664</v>
      </c>
      <c r="C90">
        <v>67.517814814814827</v>
      </c>
      <c r="F90" s="31">
        <v>42014.291666666664</v>
      </c>
      <c r="G90">
        <v>65.504259259259257</v>
      </c>
      <c r="J90" s="31">
        <v>42014.291666666664</v>
      </c>
      <c r="K90">
        <v>67.811740740740746</v>
      </c>
      <c r="N90" s="31">
        <v>42014.291666666664</v>
      </c>
      <c r="O90">
        <v>64.362074074074073</v>
      </c>
    </row>
    <row r="91" spans="2:15">
      <c r="B91" s="31">
        <v>42014.65625</v>
      </c>
      <c r="C91">
        <v>64.480629629629632</v>
      </c>
      <c r="F91" s="31">
        <v>42014.5625</v>
      </c>
      <c r="G91">
        <v>61.937222222222225</v>
      </c>
      <c r="J91" s="31">
        <v>42014.5625</v>
      </c>
      <c r="K91">
        <v>65.198999999999998</v>
      </c>
      <c r="N91" s="31">
        <v>42014.5625</v>
      </c>
      <c r="O91">
        <v>64.637629629629629</v>
      </c>
    </row>
    <row r="92" spans="2:15" ht="15" customHeight="1">
      <c r="B92" s="31">
        <v>42014.927083333336</v>
      </c>
      <c r="C92">
        <v>54.779888888888884</v>
      </c>
      <c r="F92" s="31">
        <v>42014.833333333336</v>
      </c>
      <c r="G92">
        <v>54.011333333333333</v>
      </c>
      <c r="J92" s="31">
        <v>42014.833333333336</v>
      </c>
      <c r="K92">
        <v>56.288000000000004</v>
      </c>
      <c r="N92" s="31">
        <v>42014.833333333336</v>
      </c>
      <c r="O92">
        <v>55.621518518518521</v>
      </c>
    </row>
    <row r="93" spans="2:15" ht="15" customHeight="1">
      <c r="B93" s="31">
        <v>42015.197916666664</v>
      </c>
      <c r="C93">
        <v>52.318185185185179</v>
      </c>
      <c r="F93" s="31">
        <v>42015.114583333336</v>
      </c>
      <c r="G93">
        <v>51.486629629629626</v>
      </c>
      <c r="J93" s="31">
        <v>42015.114583333336</v>
      </c>
      <c r="K93">
        <v>53.784481481481471</v>
      </c>
      <c r="N93" s="31">
        <v>42015.114583333336</v>
      </c>
      <c r="O93">
        <v>52.814296296296298</v>
      </c>
    </row>
    <row r="94" spans="2:15">
      <c r="B94" s="31">
        <v>42015.479166666664</v>
      </c>
      <c r="C94">
        <v>82.268629629629629</v>
      </c>
      <c r="F94" s="31">
        <v>42015.385416666664</v>
      </c>
      <c r="G94">
        <v>74.143814814814803</v>
      </c>
      <c r="J94" s="31">
        <v>42015.385416666664</v>
      </c>
      <c r="K94">
        <v>80.536444444444442</v>
      </c>
      <c r="N94" s="31">
        <v>42015.385416666664</v>
      </c>
      <c r="O94">
        <v>73.544111111111107</v>
      </c>
    </row>
    <row r="95" spans="2:15" ht="15" customHeight="1">
      <c r="B95" s="31">
        <v>42015.75</v>
      </c>
      <c r="C95">
        <v>54.240370370370364</v>
      </c>
      <c r="F95" s="31">
        <v>42015.65625</v>
      </c>
      <c r="G95">
        <v>48.966148148148143</v>
      </c>
      <c r="J95" s="31">
        <v>42015.65625</v>
      </c>
      <c r="K95">
        <v>59.524592592592597</v>
      </c>
      <c r="N95" s="31">
        <v>42015.65625</v>
      </c>
      <c r="O95">
        <v>56.813407407407418</v>
      </c>
    </row>
    <row r="96" spans="2:15" ht="15" customHeight="1">
      <c r="B96" s="31">
        <v>42016.020833333336</v>
      </c>
      <c r="C96">
        <v>43.941370370370372</v>
      </c>
      <c r="F96" s="31">
        <v>42015.927083333336</v>
      </c>
      <c r="G96">
        <v>41.680185185185181</v>
      </c>
      <c r="J96" s="31">
        <v>42015.927083333336</v>
      </c>
      <c r="K96">
        <v>48.109592592592598</v>
      </c>
      <c r="N96" s="31">
        <v>42015.927083333336</v>
      </c>
      <c r="O96">
        <v>46.121629629629638</v>
      </c>
    </row>
    <row r="97" spans="2:15">
      <c r="B97" s="31">
        <v>42016.291666666664</v>
      </c>
      <c r="C97">
        <v>50.228074074074073</v>
      </c>
      <c r="F97" s="31">
        <v>42016.208333333336</v>
      </c>
      <c r="G97">
        <v>46.984666666666669</v>
      </c>
      <c r="J97" s="31">
        <v>42016.208333333336</v>
      </c>
      <c r="K97">
        <v>52.815407407407406</v>
      </c>
      <c r="N97" s="31">
        <v>42016.208333333336</v>
      </c>
      <c r="O97">
        <v>49.107740740740731</v>
      </c>
    </row>
    <row r="98" spans="2:15" ht="15" customHeight="1">
      <c r="B98" s="31">
        <v>42016.572916666664</v>
      </c>
      <c r="C98">
        <v>84.331074074074081</v>
      </c>
      <c r="F98" s="31">
        <v>42016.479166666664</v>
      </c>
      <c r="G98">
        <v>68.843703703703696</v>
      </c>
      <c r="J98" s="31">
        <v>42016.479166666664</v>
      </c>
      <c r="K98">
        <v>81.972518518518527</v>
      </c>
      <c r="N98" s="31">
        <v>42016.479166666664</v>
      </c>
      <c r="O98">
        <v>74.065222222222218</v>
      </c>
    </row>
    <row r="99" spans="2:15" ht="15" customHeight="1">
      <c r="B99" s="31">
        <v>42016.84375</v>
      </c>
      <c r="C99">
        <v>45.172740740740743</v>
      </c>
      <c r="F99" s="31">
        <v>42016.75</v>
      </c>
      <c r="G99">
        <v>42.263370370370374</v>
      </c>
      <c r="J99" s="31">
        <v>42016.75</v>
      </c>
      <c r="K99">
        <v>51.515074074074072</v>
      </c>
      <c r="N99" s="31">
        <v>42016.75</v>
      </c>
      <c r="O99">
        <v>49.634555555555558</v>
      </c>
    </row>
    <row r="100" spans="2:15">
      <c r="B100" s="31">
        <v>42017.114583333336</v>
      </c>
      <c r="C100">
        <v>37.576296296296299</v>
      </c>
      <c r="F100" s="31">
        <v>42017.020833333336</v>
      </c>
      <c r="G100">
        <v>34.949629629629626</v>
      </c>
      <c r="J100" s="31">
        <v>42017.020833333336</v>
      </c>
      <c r="K100">
        <v>43.041518518518522</v>
      </c>
      <c r="N100" s="31">
        <v>42017.020833333336</v>
      </c>
      <c r="O100">
        <v>40.943111111111108</v>
      </c>
    </row>
    <row r="101" spans="2:15" ht="15" customHeight="1">
      <c r="B101" s="31">
        <v>42017.385416666664</v>
      </c>
      <c r="C101">
        <v>71.893629629629629</v>
      </c>
      <c r="F101" s="31">
        <v>42017.302083333336</v>
      </c>
      <c r="G101">
        <v>63.205592592592588</v>
      </c>
      <c r="J101" s="31">
        <v>42017.302083333336</v>
      </c>
      <c r="K101">
        <v>70.514925925925922</v>
      </c>
      <c r="N101" s="31">
        <v>42017.302083333336</v>
      </c>
      <c r="O101">
        <v>62.973777777777762</v>
      </c>
    </row>
    <row r="102" spans="2:15" ht="15" customHeight="1">
      <c r="B102" s="31">
        <v>42017.666666666664</v>
      </c>
      <c r="C102">
        <v>66.631074074074078</v>
      </c>
      <c r="F102" s="31">
        <v>42017.572916666664</v>
      </c>
      <c r="G102">
        <v>52.804296296296286</v>
      </c>
      <c r="J102" s="31">
        <v>42017.572916666664</v>
      </c>
      <c r="K102">
        <v>71.366148148148142</v>
      </c>
      <c r="N102" s="31">
        <v>42017.572916666664</v>
      </c>
      <c r="O102">
        <v>65.157925925925923</v>
      </c>
    </row>
    <row r="103" spans="2:15">
      <c r="B103" s="31">
        <v>42017.9375</v>
      </c>
      <c r="C103">
        <v>38.967259259259258</v>
      </c>
      <c r="F103" s="31">
        <v>42017.84375</v>
      </c>
      <c r="G103">
        <v>34.333814814814815</v>
      </c>
      <c r="J103" s="31">
        <v>42017.84375</v>
      </c>
      <c r="K103">
        <v>44.452555555555563</v>
      </c>
      <c r="N103" s="31">
        <v>42017.84375</v>
      </c>
      <c r="O103">
        <v>41.558518518518518</v>
      </c>
    </row>
    <row r="104" spans="2:15" ht="15" customHeight="1">
      <c r="B104" s="31">
        <v>42018.208333333336</v>
      </c>
      <c r="C104">
        <v>37.837481481481483</v>
      </c>
      <c r="F104" s="31">
        <v>42018.114583333336</v>
      </c>
      <c r="G104">
        <v>31.150888888888886</v>
      </c>
      <c r="J104" s="31">
        <v>42018.114583333336</v>
      </c>
      <c r="K104">
        <v>40.620148148148154</v>
      </c>
      <c r="N104" s="31">
        <v>42018.114583333336</v>
      </c>
      <c r="O104">
        <v>36.644888888888893</v>
      </c>
    </row>
    <row r="105" spans="2:15" ht="15" customHeight="1">
      <c r="B105" s="31">
        <v>42018.479166666664</v>
      </c>
      <c r="C105">
        <v>87.790999999999997</v>
      </c>
      <c r="F105" s="31">
        <v>42018.395833333336</v>
      </c>
      <c r="G105">
        <v>73.493296296296293</v>
      </c>
      <c r="J105" s="31">
        <v>42018.395833333336</v>
      </c>
      <c r="K105">
        <v>85.532148148148153</v>
      </c>
      <c r="N105" s="31">
        <v>42018.395833333336</v>
      </c>
      <c r="O105">
        <v>75.650259259259258</v>
      </c>
    </row>
    <row r="106" spans="2:15">
      <c r="B106" s="31">
        <v>42018.760416666664</v>
      </c>
      <c r="C106">
        <v>49.146999999999998</v>
      </c>
      <c r="F106" s="31">
        <v>42018.666666666664</v>
      </c>
      <c r="G106">
        <v>41.196666666666665</v>
      </c>
      <c r="J106" s="31">
        <v>42018.666666666664</v>
      </c>
      <c r="K106">
        <v>56.390925925925927</v>
      </c>
      <c r="N106" s="31">
        <v>42018.666666666664</v>
      </c>
      <c r="O106">
        <v>52.556592592592587</v>
      </c>
    </row>
    <row r="107" spans="2:15" ht="15" customHeight="1">
      <c r="B107" s="31">
        <v>42019.03125</v>
      </c>
      <c r="C107">
        <v>35.676333333333325</v>
      </c>
      <c r="F107" s="31">
        <v>42018.9375</v>
      </c>
      <c r="G107">
        <v>31.529074074074071</v>
      </c>
      <c r="J107" s="31">
        <v>42018.9375</v>
      </c>
      <c r="K107">
        <v>41.053259259259256</v>
      </c>
      <c r="N107" s="31">
        <v>42018.9375</v>
      </c>
      <c r="O107">
        <v>38.342222222222219</v>
      </c>
    </row>
    <row r="108" spans="2:15" ht="15" customHeight="1">
      <c r="B108" s="31">
        <v>42019.302083333336</v>
      </c>
      <c r="C108">
        <v>50.273592592592593</v>
      </c>
      <c r="F108" s="31">
        <v>42019.208333333336</v>
      </c>
      <c r="G108">
        <v>44.195518518518519</v>
      </c>
      <c r="J108" s="31">
        <v>42019.208333333336</v>
      </c>
      <c r="K108">
        <v>52.567074074074078</v>
      </c>
      <c r="N108" s="31">
        <v>42019.208333333336</v>
      </c>
      <c r="O108">
        <v>47.587592592592593</v>
      </c>
    </row>
    <row r="109" spans="2:15">
      <c r="B109" s="31">
        <v>42019.572916666664</v>
      </c>
      <c r="C109">
        <v>84.202962962962957</v>
      </c>
      <c r="F109" s="31">
        <v>42019.489583333336</v>
      </c>
      <c r="G109">
        <v>66.584074074074081</v>
      </c>
      <c r="J109" s="31">
        <v>42019.489583333336</v>
      </c>
      <c r="K109">
        <v>83.837000000000003</v>
      </c>
      <c r="N109" s="31">
        <v>42019.489583333336</v>
      </c>
      <c r="O109">
        <v>75.293999999999997</v>
      </c>
    </row>
    <row r="110" spans="2:15" ht="15" customHeight="1">
      <c r="B110" s="31">
        <v>42019.854166666664</v>
      </c>
      <c r="C110">
        <v>38.723777777777777</v>
      </c>
      <c r="F110" s="31">
        <v>42019.760416666664</v>
      </c>
      <c r="G110">
        <v>33.212407407407412</v>
      </c>
      <c r="J110" s="31">
        <v>42019.760416666664</v>
      </c>
      <c r="K110">
        <v>45.897888888888893</v>
      </c>
      <c r="N110" s="31">
        <v>42019.760416666664</v>
      </c>
      <c r="O110">
        <v>42.794037037037036</v>
      </c>
    </row>
    <row r="111" spans="2:15" ht="15" customHeight="1">
      <c r="B111" s="31">
        <v>42020.125</v>
      </c>
      <c r="C111">
        <v>38.644592592592595</v>
      </c>
      <c r="F111" s="31">
        <v>42020.03125</v>
      </c>
      <c r="G111">
        <v>34.860148148148149</v>
      </c>
      <c r="J111" s="31">
        <v>42020.03125</v>
      </c>
      <c r="K111">
        <v>42.587518518518522</v>
      </c>
      <c r="N111" s="31">
        <v>42020.03125</v>
      </c>
      <c r="O111">
        <v>40.155407407407409</v>
      </c>
    </row>
    <row r="112" spans="2:15">
      <c r="B112" s="31">
        <v>42020.395833333336</v>
      </c>
      <c r="C112">
        <v>70.846259259259256</v>
      </c>
      <c r="F112" s="31">
        <v>42020.302083333336</v>
      </c>
      <c r="G112">
        <v>62.574814814814808</v>
      </c>
      <c r="J112" s="31">
        <v>42020.302083333336</v>
      </c>
      <c r="K112">
        <v>69.389481481481482</v>
      </c>
      <c r="N112" s="31">
        <v>42020.302083333336</v>
      </c>
      <c r="O112">
        <v>62.674407407407408</v>
      </c>
    </row>
    <row r="113" spans="2:15" ht="15" customHeight="1">
      <c r="B113" s="31">
        <v>42020.666666666664</v>
      </c>
      <c r="C113">
        <v>69.233407407407398</v>
      </c>
      <c r="F113" s="31">
        <v>42020.583333333336</v>
      </c>
      <c r="G113">
        <v>54.822629629629624</v>
      </c>
      <c r="J113" s="31">
        <v>42020.583333333336</v>
      </c>
      <c r="K113">
        <v>70.171518518518511</v>
      </c>
      <c r="N113" s="31">
        <v>42020.583333333336</v>
      </c>
      <c r="O113">
        <v>65.157407407407405</v>
      </c>
    </row>
    <row r="114" spans="2:15" ht="15" customHeight="1">
      <c r="B114" s="31">
        <v>42020.947916666664</v>
      </c>
      <c r="C114">
        <v>41.744481481481472</v>
      </c>
      <c r="F114" s="31">
        <v>42020.854166666664</v>
      </c>
      <c r="G114">
        <v>37.476481481481478</v>
      </c>
      <c r="J114" s="31">
        <v>42020.854166666664</v>
      </c>
      <c r="K114">
        <v>46.467333333333329</v>
      </c>
      <c r="N114" s="31">
        <v>42020.854166666664</v>
      </c>
      <c r="O114">
        <v>44.183777777777777</v>
      </c>
    </row>
    <row r="115" spans="2:15">
      <c r="B115" s="31">
        <v>42021.21875</v>
      </c>
      <c r="C115">
        <v>47.140296296296299</v>
      </c>
      <c r="F115" s="31">
        <v>42021.125</v>
      </c>
      <c r="G115">
        <v>42.755703703703709</v>
      </c>
      <c r="J115" s="31">
        <v>42021.125</v>
      </c>
      <c r="K115">
        <v>48.86588888888889</v>
      </c>
      <c r="N115" s="31">
        <v>42021.125</v>
      </c>
      <c r="O115">
        <v>46.732851851851848</v>
      </c>
    </row>
    <row r="116" spans="2:15" ht="15" customHeight="1">
      <c r="B116" s="31">
        <v>42021.489583333336</v>
      </c>
      <c r="C116">
        <v>92.776185185185184</v>
      </c>
      <c r="F116" s="31">
        <v>42021.395833333336</v>
      </c>
      <c r="G116">
        <v>80.418740740740745</v>
      </c>
      <c r="J116" s="31">
        <v>42021.395833333336</v>
      </c>
      <c r="K116">
        <v>90.803370370370374</v>
      </c>
      <c r="N116" s="31">
        <v>42021.395833333336</v>
      </c>
      <c r="O116">
        <v>80.636074074074074</v>
      </c>
    </row>
    <row r="117" spans="2:15" ht="15" customHeight="1">
      <c r="B117" s="31">
        <v>42021.760416666664</v>
      </c>
      <c r="C117">
        <v>55.363111111111117</v>
      </c>
      <c r="F117" s="31">
        <v>42021.677083333336</v>
      </c>
      <c r="G117">
        <v>49.21314814814815</v>
      </c>
      <c r="J117" s="31">
        <v>42021.677083333336</v>
      </c>
      <c r="K117">
        <v>60.441370370370358</v>
      </c>
      <c r="N117" s="31">
        <v>42021.677083333336</v>
      </c>
      <c r="O117">
        <v>58.166851851851845</v>
      </c>
    </row>
    <row r="118" spans="2:15">
      <c r="B118" s="31">
        <v>42022.041666666664</v>
      </c>
      <c r="C118">
        <v>45.430111111111103</v>
      </c>
      <c r="F118" s="31">
        <v>42021.947916666664</v>
      </c>
      <c r="G118">
        <v>42.138037037037037</v>
      </c>
      <c r="J118" s="31">
        <v>42021.947916666664</v>
      </c>
      <c r="K118">
        <v>49.572296296296294</v>
      </c>
      <c r="N118" s="31">
        <v>42021.947916666664</v>
      </c>
      <c r="O118">
        <v>47.629814814814807</v>
      </c>
    </row>
    <row r="119" spans="2:15" ht="15" customHeight="1">
      <c r="B119" s="31">
        <v>42022.3125</v>
      </c>
      <c r="C119">
        <v>56.233222222222224</v>
      </c>
      <c r="F119" s="31">
        <v>42022.21875</v>
      </c>
      <c r="G119">
        <v>49.962111111111113</v>
      </c>
      <c r="J119" s="31">
        <v>42022.21875</v>
      </c>
      <c r="K119">
        <v>56.922259259259256</v>
      </c>
      <c r="N119" s="31">
        <v>42022.21875</v>
      </c>
      <c r="O119">
        <v>52.273592592592593</v>
      </c>
    </row>
    <row r="120" spans="2:15" ht="15" customHeight="1">
      <c r="B120" s="31">
        <v>42022.583333333336</v>
      </c>
      <c r="C120">
        <v>80.331851851851852</v>
      </c>
      <c r="F120" s="31">
        <v>42022.489583333336</v>
      </c>
      <c r="G120">
        <v>68.852148148148146</v>
      </c>
      <c r="J120" s="31">
        <v>42022.489583333336</v>
      </c>
      <c r="K120">
        <v>79.093777777777788</v>
      </c>
      <c r="N120" s="31">
        <v>42022.489583333336</v>
      </c>
      <c r="O120">
        <v>73.938666666666677</v>
      </c>
    </row>
    <row r="121" spans="2:15">
      <c r="B121" s="31">
        <v>42022.854166666664</v>
      </c>
      <c r="C121">
        <v>47.355666666666671</v>
      </c>
      <c r="F121" s="31">
        <v>42022.770833333336</v>
      </c>
      <c r="G121">
        <v>43.513888888888886</v>
      </c>
      <c r="J121" s="31">
        <v>42022.770833333336</v>
      </c>
      <c r="K121">
        <v>52.203925925925923</v>
      </c>
      <c r="N121" s="31">
        <v>42022.770833333336</v>
      </c>
      <c r="O121">
        <v>50.996629629629631</v>
      </c>
    </row>
    <row r="122" spans="2:15" ht="15" customHeight="1">
      <c r="B122" s="31">
        <v>42023.135416666664</v>
      </c>
      <c r="C122">
        <v>39.860148148148149</v>
      </c>
      <c r="F122" s="31">
        <v>42023.041666666664</v>
      </c>
      <c r="G122">
        <v>37.269888888888886</v>
      </c>
      <c r="J122" s="31">
        <v>42023.041666666664</v>
      </c>
      <c r="K122">
        <v>44.27737037037037</v>
      </c>
      <c r="N122" s="31">
        <v>42023.041666666664</v>
      </c>
      <c r="O122">
        <v>42.847222222222229</v>
      </c>
    </row>
    <row r="123" spans="2:15" ht="15" customHeight="1">
      <c r="B123" s="31">
        <v>42023.40625</v>
      </c>
      <c r="C123">
        <v>80.629148148148161</v>
      </c>
      <c r="F123" s="31">
        <v>42023.3125</v>
      </c>
      <c r="G123">
        <v>68.69348148148147</v>
      </c>
      <c r="J123" s="31">
        <v>42023.3125</v>
      </c>
      <c r="K123">
        <v>74.657111111111121</v>
      </c>
      <c r="N123" s="31">
        <v>42023.3125</v>
      </c>
      <c r="O123">
        <v>67.230888888888884</v>
      </c>
    </row>
    <row r="124" spans="2:15">
      <c r="B124" s="31">
        <v>42023.677083333336</v>
      </c>
      <c r="C124">
        <v>72.027814814814803</v>
      </c>
      <c r="F124" s="31">
        <v>42023.583333333336</v>
      </c>
      <c r="G124">
        <v>57.947740740740748</v>
      </c>
      <c r="J124" s="31">
        <v>42023.583333333336</v>
      </c>
      <c r="K124">
        <v>70.320555555555558</v>
      </c>
      <c r="N124" s="31">
        <v>42023.583333333336</v>
      </c>
      <c r="O124">
        <v>66.171666666666667</v>
      </c>
    </row>
    <row r="125" spans="2:15" ht="15" customHeight="1">
      <c r="B125" s="31">
        <v>42023.947916666664</v>
      </c>
      <c r="C125">
        <v>47.031148148148141</v>
      </c>
      <c r="F125" s="31">
        <v>42023.864583333336</v>
      </c>
      <c r="G125">
        <v>43.673370370370371</v>
      </c>
      <c r="J125" s="31">
        <v>42023.864583333336</v>
      </c>
      <c r="K125">
        <v>51.401037037037035</v>
      </c>
      <c r="N125" s="31">
        <v>42023.864583333336</v>
      </c>
      <c r="O125">
        <v>50.256370370370369</v>
      </c>
    </row>
    <row r="126" spans="2:15" ht="15" customHeight="1">
      <c r="B126" s="31">
        <v>42024.229166666664</v>
      </c>
      <c r="C126">
        <v>49.096851851851852</v>
      </c>
      <c r="F126" s="31">
        <v>42024.135416666664</v>
      </c>
      <c r="G126">
        <v>46.621370370370379</v>
      </c>
      <c r="J126" s="31">
        <v>42024.135416666664</v>
      </c>
      <c r="K126">
        <v>50.993592592592591</v>
      </c>
      <c r="N126" s="31">
        <v>42024.135416666664</v>
      </c>
      <c r="O126">
        <v>49.616333333333337</v>
      </c>
    </row>
    <row r="127" spans="2:15">
      <c r="B127" s="31">
        <v>42024.5</v>
      </c>
      <c r="C127">
        <v>86.757814814814822</v>
      </c>
      <c r="F127" s="31">
        <v>42024.40625</v>
      </c>
      <c r="G127">
        <v>71.535666666666671</v>
      </c>
      <c r="J127" s="31">
        <v>42024.40625</v>
      </c>
      <c r="K127">
        <v>78.528888888888886</v>
      </c>
      <c r="N127" s="31">
        <v>42024.40625</v>
      </c>
      <c r="O127">
        <v>72.66396296296297</v>
      </c>
    </row>
    <row r="128" spans="2:15" ht="15" customHeight="1">
      <c r="B128" s="31">
        <v>42024.770833333336</v>
      </c>
      <c r="C128">
        <v>60.584555555555546</v>
      </c>
      <c r="F128" s="31">
        <v>42024.677083333336</v>
      </c>
      <c r="G128">
        <v>45.54507407407408</v>
      </c>
      <c r="J128" s="31">
        <v>42024.677083333336</v>
      </c>
      <c r="K128">
        <v>54.88192592592592</v>
      </c>
      <c r="N128" s="31">
        <v>42024.677083333336</v>
      </c>
      <c r="O128">
        <v>53.492666666666672</v>
      </c>
    </row>
    <row r="129" spans="2:15" ht="15" customHeight="1">
      <c r="B129" s="31">
        <v>42025.041666666664</v>
      </c>
      <c r="C129">
        <v>46.025814814814815</v>
      </c>
      <c r="F129" s="31">
        <v>42024.958333333336</v>
      </c>
      <c r="G129">
        <v>35.417444444444442</v>
      </c>
      <c r="J129" s="31">
        <v>42024.958333333336</v>
      </c>
      <c r="K129">
        <v>42.397999999999996</v>
      </c>
      <c r="N129" s="31">
        <v>42024.958333333336</v>
      </c>
      <c r="O129">
        <v>42.46696296296296</v>
      </c>
    </row>
    <row r="130" spans="2:15">
      <c r="B130" s="31">
        <v>42025.322916666664</v>
      </c>
      <c r="C130">
        <v>48.218666666666671</v>
      </c>
      <c r="F130" s="31">
        <v>42025.229166666664</v>
      </c>
      <c r="G130">
        <v>50.264592592592599</v>
      </c>
      <c r="J130" s="31">
        <v>42025.229166666664</v>
      </c>
      <c r="K130">
        <v>56.231740740740747</v>
      </c>
      <c r="N130" s="31">
        <v>42025.229166666664</v>
      </c>
      <c r="O130">
        <v>51.952851851851847</v>
      </c>
    </row>
    <row r="131" spans="2:15" ht="15" customHeight="1">
      <c r="B131" s="31">
        <v>42025.59375</v>
      </c>
      <c r="C131">
        <v>74.43725925925925</v>
      </c>
      <c r="F131" s="31">
        <v>42025.5</v>
      </c>
      <c r="G131">
        <v>64.92062962962963</v>
      </c>
      <c r="J131" s="31">
        <v>42025.5</v>
      </c>
      <c r="K131">
        <v>82.5404074074074</v>
      </c>
      <c r="N131" s="31">
        <v>42025.5</v>
      </c>
      <c r="O131">
        <v>74.429777777777772</v>
      </c>
    </row>
    <row r="132" spans="2:15" ht="15" customHeight="1">
      <c r="B132" s="31">
        <v>42025.864583333336</v>
      </c>
      <c r="C132">
        <v>51.672925925925917</v>
      </c>
      <c r="F132" s="31">
        <v>42025.770833333336</v>
      </c>
      <c r="G132">
        <v>35.206296296296301</v>
      </c>
      <c r="J132" s="31">
        <v>42025.770833333336</v>
      </c>
      <c r="K132">
        <v>47.123740740740736</v>
      </c>
      <c r="N132" s="31">
        <v>42025.770833333336</v>
      </c>
      <c r="O132">
        <v>44.696629629629633</v>
      </c>
    </row>
    <row r="133" spans="2:15">
      <c r="B133" s="31">
        <v>42026.135416666664</v>
      </c>
      <c r="C133">
        <v>42.433259259259266</v>
      </c>
      <c r="F133" s="31">
        <v>42026.052083333336</v>
      </c>
      <c r="G133">
        <v>29.531703703703698</v>
      </c>
      <c r="J133" s="31">
        <v>42026.052083333336</v>
      </c>
      <c r="K133">
        <v>38.504555555555555</v>
      </c>
      <c r="N133" s="31">
        <v>42026.052083333336</v>
      </c>
      <c r="O133">
        <v>35.968481481481483</v>
      </c>
    </row>
    <row r="134" spans="2:15" ht="15" customHeight="1">
      <c r="B134" s="31">
        <v>42026.416666666664</v>
      </c>
      <c r="C134">
        <v>59.067000000000007</v>
      </c>
      <c r="F134" s="31">
        <v>42026.322916666664</v>
      </c>
      <c r="G134">
        <v>67.657444444444437</v>
      </c>
      <c r="J134" s="31">
        <v>42026.322916666664</v>
      </c>
      <c r="K134">
        <v>72.190222222222218</v>
      </c>
      <c r="N134" s="31">
        <v>42026.322916666664</v>
      </c>
      <c r="O134">
        <v>66.080666666666659</v>
      </c>
    </row>
    <row r="135" spans="2:15" ht="15" customHeight="1">
      <c r="B135" s="31">
        <v>42026.6875</v>
      </c>
      <c r="C135">
        <v>64.180333333333351</v>
      </c>
      <c r="F135" s="31">
        <v>42026.59375</v>
      </c>
      <c r="G135">
        <v>50.026333333333334</v>
      </c>
      <c r="J135" s="31">
        <v>42026.59375</v>
      </c>
      <c r="K135">
        <v>63.894851851851847</v>
      </c>
      <c r="N135" s="31">
        <v>42026.59375</v>
      </c>
      <c r="O135">
        <v>60.404370370370373</v>
      </c>
    </row>
    <row r="136" spans="2:15">
      <c r="B136" s="31">
        <v>42026.958333333336</v>
      </c>
      <c r="C136">
        <v>44.821666666666658</v>
      </c>
      <c r="F136" s="31">
        <v>42026.864583333336</v>
      </c>
      <c r="G136">
        <v>29.795962962962964</v>
      </c>
      <c r="J136" s="31">
        <v>42026.864583333336</v>
      </c>
      <c r="K136">
        <v>40.081185185185184</v>
      </c>
      <c r="N136" s="31">
        <v>42026.864583333336</v>
      </c>
      <c r="O136">
        <v>37.763222222222225</v>
      </c>
    </row>
    <row r="137" spans="2:15" ht="15" customHeight="1">
      <c r="B137" s="31">
        <v>42027.229166666664</v>
      </c>
      <c r="C137">
        <v>39.985851851851855</v>
      </c>
      <c r="F137" s="31">
        <v>42027.145833333336</v>
      </c>
      <c r="G137">
        <v>29.77911111111111</v>
      </c>
      <c r="J137" s="31">
        <v>42027.145833333336</v>
      </c>
      <c r="K137">
        <v>39.364370370370374</v>
      </c>
      <c r="N137" s="31">
        <v>42027.145833333336</v>
      </c>
      <c r="O137">
        <v>34.895259259259262</v>
      </c>
    </row>
    <row r="138" spans="2:15" ht="15" customHeight="1">
      <c r="B138" s="31">
        <v>42027.510416666664</v>
      </c>
      <c r="C138">
        <v>71.630074074074074</v>
      </c>
      <c r="F138" s="31">
        <v>42027.416666666664</v>
      </c>
      <c r="G138">
        <v>77.35466666666666</v>
      </c>
      <c r="J138" s="31">
        <v>42027.416666666664</v>
      </c>
      <c r="K138">
        <v>88.814407407407415</v>
      </c>
      <c r="N138" s="31">
        <v>42027.416666666664</v>
      </c>
      <c r="O138">
        <v>79.561111111111117</v>
      </c>
    </row>
    <row r="139" spans="2:15">
      <c r="B139" s="31">
        <v>42027.78125</v>
      </c>
      <c r="C139">
        <v>59.034444444444453</v>
      </c>
      <c r="F139" s="31">
        <v>42027.6875</v>
      </c>
      <c r="G139">
        <v>42.420074074074073</v>
      </c>
      <c r="J139" s="31">
        <v>42027.6875</v>
      </c>
      <c r="K139">
        <v>56.666740740740742</v>
      </c>
      <c r="N139" s="31">
        <v>42027.6875</v>
      </c>
      <c r="O139">
        <v>54.745296296296296</v>
      </c>
    </row>
    <row r="140" spans="2:15" ht="15" customHeight="1">
      <c r="B140" s="31">
        <v>42028.052083333336</v>
      </c>
      <c r="C140">
        <v>44.730185185185185</v>
      </c>
      <c r="F140" s="31">
        <v>42027.958333333336</v>
      </c>
      <c r="G140">
        <v>30.870925925925928</v>
      </c>
      <c r="J140" s="31">
        <v>42027.958333333336</v>
      </c>
      <c r="K140">
        <v>40.983333333333327</v>
      </c>
      <c r="N140" s="31">
        <v>42027.958333333336</v>
      </c>
      <c r="O140">
        <v>39.38448148148148</v>
      </c>
    </row>
    <row r="141" spans="2:15" ht="15" customHeight="1">
      <c r="B141" s="31">
        <v>42028.322916666664</v>
      </c>
      <c r="C141">
        <v>49.047296296296288</v>
      </c>
      <c r="F141" s="31">
        <v>42028.239583333336</v>
      </c>
      <c r="G141">
        <v>53.012888888888888</v>
      </c>
      <c r="J141" s="31">
        <v>42028.239583333336</v>
      </c>
      <c r="K141">
        <v>58.392222222222223</v>
      </c>
      <c r="N141" s="31">
        <v>42028.239583333336</v>
      </c>
      <c r="O141">
        <v>52.695666666666675</v>
      </c>
    </row>
    <row r="142" spans="2:15">
      <c r="B142" s="31">
        <v>42028.604166666664</v>
      </c>
      <c r="C142">
        <v>79.013629629629619</v>
      </c>
      <c r="F142" s="31">
        <v>42028.510416666664</v>
      </c>
      <c r="G142">
        <v>69.436148148148149</v>
      </c>
      <c r="J142" s="31">
        <v>42028.510416666664</v>
      </c>
      <c r="K142">
        <v>87.301481481481474</v>
      </c>
      <c r="N142" s="31">
        <v>42028.510416666664</v>
      </c>
      <c r="O142">
        <v>79.333740740740737</v>
      </c>
    </row>
    <row r="143" spans="2:15" ht="15" customHeight="1">
      <c r="B143" s="31">
        <v>42028.875</v>
      </c>
      <c r="C143">
        <v>52.997481481481479</v>
      </c>
      <c r="F143" s="31">
        <v>42028.78125</v>
      </c>
      <c r="G143">
        <v>35.520111111111113</v>
      </c>
      <c r="J143" s="31">
        <v>42028.78125</v>
      </c>
      <c r="K143">
        <v>47.679592592592599</v>
      </c>
      <c r="N143" s="31">
        <v>42028.78125</v>
      </c>
      <c r="O143">
        <v>45.829814814814817</v>
      </c>
    </row>
    <row r="144" spans="2:15" ht="15" customHeight="1">
      <c r="B144" s="31">
        <v>42029.145833333336</v>
      </c>
      <c r="C144">
        <v>43.099444444444437</v>
      </c>
      <c r="F144" s="31">
        <v>42029.052083333336</v>
      </c>
      <c r="G144">
        <v>29.828555555555557</v>
      </c>
      <c r="J144" s="31">
        <v>42029.052083333336</v>
      </c>
      <c r="K144">
        <v>38.757777777777783</v>
      </c>
      <c r="N144" s="31">
        <v>42029.052083333336</v>
      </c>
      <c r="O144">
        <v>36.336370370370368</v>
      </c>
    </row>
    <row r="145" spans="2:15">
      <c r="B145" s="31">
        <v>42029.416666666664</v>
      </c>
      <c r="C145">
        <v>64.013185185185193</v>
      </c>
      <c r="F145" s="31">
        <v>42029.333333333336</v>
      </c>
      <c r="G145">
        <v>73.657296296296295</v>
      </c>
      <c r="J145" s="31">
        <v>42029.333333333336</v>
      </c>
      <c r="K145">
        <v>80.477518518518522</v>
      </c>
      <c r="N145" s="31">
        <v>42029.333333333336</v>
      </c>
      <c r="O145">
        <v>72.373407407407413</v>
      </c>
    </row>
    <row r="146" spans="2:15" ht="15" customHeight="1">
      <c r="B146" s="31">
        <v>42029.697916666664</v>
      </c>
      <c r="C146">
        <v>71.266666666666666</v>
      </c>
      <c r="F146" s="31">
        <v>42029.604166666664</v>
      </c>
      <c r="G146">
        <v>53.983148148148153</v>
      </c>
      <c r="J146" s="31">
        <v>42029.604166666664</v>
      </c>
      <c r="K146">
        <v>71.949703703703719</v>
      </c>
      <c r="N146" s="31">
        <v>42029.604166666664</v>
      </c>
      <c r="O146">
        <v>66.708185185185201</v>
      </c>
    </row>
    <row r="147" spans="2:15" ht="15" customHeight="1">
      <c r="B147" s="31">
        <v>42029.96875</v>
      </c>
      <c r="C147">
        <v>52.971666666666671</v>
      </c>
      <c r="F147" s="31">
        <v>42029.875</v>
      </c>
      <c r="G147">
        <v>41.024407407407409</v>
      </c>
      <c r="J147" s="31">
        <v>42029.875</v>
      </c>
      <c r="K147">
        <v>49.666222222222217</v>
      </c>
      <c r="N147" s="31">
        <v>42029.875</v>
      </c>
      <c r="O147">
        <v>47.564592592592589</v>
      </c>
    </row>
    <row r="148" spans="2:15">
      <c r="B148" s="31">
        <v>42030.239583333336</v>
      </c>
      <c r="C148">
        <v>50.786444444444442</v>
      </c>
      <c r="F148" s="31">
        <v>42030.145833333336</v>
      </c>
      <c r="G148">
        <v>46.144666666666666</v>
      </c>
      <c r="J148" s="31">
        <v>42030.145833333336</v>
      </c>
      <c r="K148">
        <v>50.312851851851853</v>
      </c>
      <c r="N148" s="31">
        <v>42030.145833333336</v>
      </c>
      <c r="O148">
        <v>48.273185185185184</v>
      </c>
    </row>
    <row r="149" spans="2:15" ht="15" customHeight="1">
      <c r="B149" s="31">
        <v>42030.510416666664</v>
      </c>
      <c r="C149">
        <v>68.375740740740738</v>
      </c>
      <c r="F149" s="31">
        <v>42030.427083333336</v>
      </c>
      <c r="G149">
        <v>75.379444444444445</v>
      </c>
      <c r="J149" s="31">
        <v>42030.427083333336</v>
      </c>
      <c r="K149">
        <v>75.355777777777789</v>
      </c>
      <c r="N149" s="31">
        <v>42030.427083333336</v>
      </c>
      <c r="O149">
        <v>73.367222222222225</v>
      </c>
    </row>
    <row r="150" spans="2:15" ht="15" customHeight="1">
      <c r="B150" s="31">
        <v>42030.791666666664</v>
      </c>
      <c r="C150">
        <v>62.644888888888886</v>
      </c>
      <c r="F150" s="31">
        <v>42030.697916666664</v>
      </c>
      <c r="G150">
        <v>57.889703703703702</v>
      </c>
      <c r="J150" s="31">
        <v>42030.697916666664</v>
      </c>
      <c r="K150">
        <v>61.041444444444437</v>
      </c>
      <c r="N150" s="31">
        <v>42030.697916666664</v>
      </c>
      <c r="O150">
        <v>61.162370370370361</v>
      </c>
    </row>
    <row r="151" spans="2:15">
      <c r="B151" s="31">
        <v>42031.0625</v>
      </c>
      <c r="C151">
        <v>57.492962962962963</v>
      </c>
      <c r="F151" s="31">
        <v>42030.96875</v>
      </c>
      <c r="G151">
        <v>52.682370370370364</v>
      </c>
      <c r="J151" s="31">
        <v>42030.96875</v>
      </c>
      <c r="K151">
        <v>55.58525925925926</v>
      </c>
      <c r="N151" s="31">
        <v>42030.96875</v>
      </c>
      <c r="O151">
        <v>55.099296296296302</v>
      </c>
    </row>
    <row r="152" spans="2:15" ht="15" customHeight="1">
      <c r="B152" s="31">
        <v>42031.333333333336</v>
      </c>
      <c r="C152">
        <v>60.991925925925933</v>
      </c>
      <c r="F152" s="31">
        <v>42031.239583333336</v>
      </c>
      <c r="G152">
        <v>65.099222222222224</v>
      </c>
      <c r="J152" s="31">
        <v>42031.239583333336</v>
      </c>
      <c r="K152">
        <v>66.526444444444451</v>
      </c>
      <c r="N152" s="31">
        <v>42031.239583333336</v>
      </c>
      <c r="O152">
        <v>64.435555555555553</v>
      </c>
    </row>
    <row r="153" spans="2:15" ht="15" customHeight="1">
      <c r="B153" s="31">
        <v>42031.604166666664</v>
      </c>
      <c r="C153">
        <v>77.878925925925913</v>
      </c>
      <c r="F153" s="31">
        <v>42031.520833333336</v>
      </c>
      <c r="G153">
        <v>67.545925925925928</v>
      </c>
      <c r="J153" s="31">
        <v>42031.520833333336</v>
      </c>
      <c r="K153">
        <v>81.290777777777791</v>
      </c>
      <c r="N153" s="31">
        <v>42031.520833333336</v>
      </c>
      <c r="O153">
        <v>75.408518518518505</v>
      </c>
    </row>
    <row r="154" spans="2:15">
      <c r="B154" s="31">
        <v>42031.885416666664</v>
      </c>
      <c r="C154">
        <v>54.814296296296298</v>
      </c>
      <c r="F154" s="31">
        <v>42031.791666666664</v>
      </c>
      <c r="G154">
        <v>40.939592592592597</v>
      </c>
      <c r="J154" s="31">
        <v>42031.791666666664</v>
      </c>
      <c r="K154">
        <v>50.52181481481481</v>
      </c>
      <c r="N154" s="31">
        <v>42031.791666666664</v>
      </c>
      <c r="O154">
        <v>49.167518518518513</v>
      </c>
    </row>
    <row r="155" spans="2:15" ht="15" customHeight="1">
      <c r="B155" s="31">
        <v>42032.15625</v>
      </c>
      <c r="C155">
        <v>47.480814814814813</v>
      </c>
      <c r="F155" s="31">
        <v>42032.0625</v>
      </c>
      <c r="G155">
        <v>37.866370370370369</v>
      </c>
      <c r="J155" s="31">
        <v>42032.0625</v>
      </c>
      <c r="K155">
        <v>44.297185185185185</v>
      </c>
      <c r="N155" s="31">
        <v>42032.0625</v>
      </c>
      <c r="O155">
        <v>42.842481481481485</v>
      </c>
    </row>
    <row r="156" spans="2:15" ht="15" customHeight="1">
      <c r="B156" s="31">
        <v>42032.427083333336</v>
      </c>
      <c r="C156">
        <v>61.296370370370369</v>
      </c>
      <c r="F156" s="31">
        <v>42032.333333333336</v>
      </c>
      <c r="G156">
        <v>68.702703703703719</v>
      </c>
      <c r="J156" s="31">
        <v>42032.333333333336</v>
      </c>
      <c r="K156">
        <v>67.517592592592607</v>
      </c>
      <c r="N156" s="31">
        <v>42032.333333333336</v>
      </c>
      <c r="O156">
        <v>64.843851851851852</v>
      </c>
    </row>
    <row r="157" spans="2:15">
      <c r="B157" s="31">
        <v>42032.697916666664</v>
      </c>
      <c r="C157">
        <v>64.815185185185186</v>
      </c>
      <c r="F157" s="31">
        <v>42032.614583333336</v>
      </c>
      <c r="G157">
        <v>60.136185185185184</v>
      </c>
      <c r="J157" s="31">
        <v>42032.614583333336</v>
      </c>
      <c r="K157">
        <v>63.932592592592592</v>
      </c>
      <c r="N157" s="31">
        <v>42032.614583333336</v>
      </c>
      <c r="O157">
        <v>63.681259259259257</v>
      </c>
    </row>
    <row r="158" spans="2:15" ht="15" customHeight="1">
      <c r="B158" s="31">
        <v>42032.979166666664</v>
      </c>
      <c r="C158">
        <v>53.789814814814811</v>
      </c>
      <c r="F158" s="31">
        <v>42032.885416666664</v>
      </c>
      <c r="G158">
        <v>44.83237037037037</v>
      </c>
      <c r="J158" s="31">
        <v>42032.885416666664</v>
      </c>
      <c r="K158">
        <v>50.857444444444447</v>
      </c>
      <c r="N158" s="31">
        <v>42032.885416666664</v>
      </c>
      <c r="O158">
        <v>50.408222222222228</v>
      </c>
    </row>
    <row r="159" spans="2:15" ht="15" customHeight="1">
      <c r="B159" s="31">
        <v>42033.25</v>
      </c>
      <c r="C159">
        <v>49.867851851851846</v>
      </c>
      <c r="F159" s="31">
        <v>42033.15625</v>
      </c>
      <c r="G159">
        <v>47.119888888888887</v>
      </c>
      <c r="J159" s="31">
        <v>42033.15625</v>
      </c>
      <c r="K159">
        <v>52.39659259259259</v>
      </c>
      <c r="N159" s="31">
        <v>42033.15625</v>
      </c>
      <c r="O159">
        <v>49.582407407407409</v>
      </c>
    </row>
    <row r="160" spans="2:15">
      <c r="B160" s="31">
        <v>42033.520833333336</v>
      </c>
      <c r="C160">
        <v>77.499999999999986</v>
      </c>
      <c r="F160" s="31">
        <v>42033.427083333336</v>
      </c>
      <c r="G160">
        <v>78.642148148148166</v>
      </c>
      <c r="J160" s="31">
        <v>42033.427083333336</v>
      </c>
      <c r="K160">
        <v>89.518740740740739</v>
      </c>
      <c r="N160" s="31">
        <v>42033.427083333336</v>
      </c>
      <c r="O160">
        <v>82.323222222222228</v>
      </c>
    </row>
    <row r="161" spans="2:15" ht="15" customHeight="1">
      <c r="B161" s="31">
        <v>42033.791666666664</v>
      </c>
      <c r="C161">
        <v>62.195259259259252</v>
      </c>
      <c r="F161" s="31">
        <v>42033.708333333336</v>
      </c>
      <c r="G161">
        <v>45.93933333333333</v>
      </c>
      <c r="J161" s="31">
        <v>42033.708333333336</v>
      </c>
      <c r="K161">
        <v>57.464370370370368</v>
      </c>
      <c r="N161" s="31">
        <v>42033.708333333336</v>
      </c>
      <c r="O161">
        <v>56.028037037037031</v>
      </c>
    </row>
    <row r="162" spans="2:15" ht="15" customHeight="1">
      <c r="B162" s="31">
        <v>42034.072916666664</v>
      </c>
      <c r="C162">
        <v>48.234296296296293</v>
      </c>
      <c r="F162" s="31">
        <v>42033.979166666664</v>
      </c>
      <c r="G162">
        <v>34.86322222222222</v>
      </c>
      <c r="J162" s="31">
        <v>42033.979166666664</v>
      </c>
      <c r="K162">
        <v>43.737222222222215</v>
      </c>
      <c r="N162" s="31">
        <v>42033.979166666664</v>
      </c>
      <c r="O162">
        <v>41.996629629629624</v>
      </c>
    </row>
    <row r="163" spans="2:15">
      <c r="B163" s="31">
        <v>42034.34375</v>
      </c>
      <c r="C163">
        <v>53.629074074074076</v>
      </c>
      <c r="F163" s="31">
        <v>42034.25</v>
      </c>
      <c r="G163">
        <v>56.429481481481481</v>
      </c>
      <c r="J163" s="31">
        <v>42034.25</v>
      </c>
      <c r="K163">
        <v>61.979962962962965</v>
      </c>
      <c r="N163" s="31">
        <v>42034.25</v>
      </c>
      <c r="O163">
        <v>56.823148148148142</v>
      </c>
    </row>
    <row r="164" spans="2:15" ht="15" customHeight="1">
      <c r="B164" s="31">
        <v>42034.614583333336</v>
      </c>
      <c r="C164">
        <v>75.799444444444461</v>
      </c>
      <c r="F164" s="31">
        <v>42034.520833333336</v>
      </c>
      <c r="G164">
        <v>66.259259259259252</v>
      </c>
      <c r="J164" s="31">
        <v>42034.520833333336</v>
      </c>
      <c r="K164">
        <v>76.268555555555551</v>
      </c>
      <c r="N164" s="31">
        <v>42034.520833333336</v>
      </c>
      <c r="O164">
        <v>71.266259259259257</v>
      </c>
    </row>
    <row r="165" spans="2:15" ht="15" customHeight="1">
      <c r="B165" s="31">
        <v>42034.885416666664</v>
      </c>
      <c r="C165">
        <v>54.249629629629624</v>
      </c>
      <c r="F165" s="31">
        <v>42034.802083333336</v>
      </c>
      <c r="G165">
        <v>41.598370370370368</v>
      </c>
      <c r="J165" s="31">
        <v>42034.802083333336</v>
      </c>
      <c r="K165">
        <v>49.625777777777778</v>
      </c>
      <c r="N165" s="31">
        <v>42034.802083333336</v>
      </c>
      <c r="O165">
        <v>48.417185185185183</v>
      </c>
    </row>
    <row r="166" spans="2:15">
      <c r="B166" s="31">
        <v>42035.166666666664</v>
      </c>
      <c r="C166">
        <v>49.480740740740742</v>
      </c>
      <c r="F166" s="31">
        <v>42035.072916666664</v>
      </c>
      <c r="G166">
        <v>42.367555555555555</v>
      </c>
      <c r="J166" s="31">
        <v>42035.072916666664</v>
      </c>
      <c r="K166">
        <v>47.231074074074066</v>
      </c>
      <c r="N166" s="31">
        <v>42035.072916666664</v>
      </c>
      <c r="O166">
        <v>46.161666666666662</v>
      </c>
    </row>
    <row r="167" spans="2:15" ht="15" customHeight="1">
      <c r="B167" s="31">
        <v>42035.4375</v>
      </c>
      <c r="C167">
        <v>68.859296296296307</v>
      </c>
      <c r="F167" s="31">
        <v>42035.34375</v>
      </c>
      <c r="G167">
        <v>77.034037037037024</v>
      </c>
      <c r="J167" s="31">
        <v>42035.34375</v>
      </c>
      <c r="K167">
        <v>81.978407407407403</v>
      </c>
      <c r="N167" s="31">
        <v>42035.34375</v>
      </c>
      <c r="O167">
        <v>73.427777777777763</v>
      </c>
    </row>
    <row r="168" spans="2:15" ht="15" customHeight="1">
      <c r="B168" s="31">
        <v>42035.708333333336</v>
      </c>
      <c r="C168">
        <v>72.714259259259265</v>
      </c>
      <c r="F168" s="31">
        <v>42035.614583333336</v>
      </c>
      <c r="G168">
        <v>57.02774074074074</v>
      </c>
      <c r="J168" s="31">
        <v>42035.614583333336</v>
      </c>
      <c r="K168">
        <v>72.42318518518519</v>
      </c>
      <c r="N168" s="31">
        <v>42035.614583333336</v>
      </c>
      <c r="O168">
        <v>66.230777777777774</v>
      </c>
    </row>
    <row r="169" spans="2:15">
      <c r="B169" s="31">
        <v>42035.979166666664</v>
      </c>
      <c r="C169">
        <v>51.256407407407409</v>
      </c>
      <c r="F169" s="31">
        <v>42035.895833333336</v>
      </c>
      <c r="G169">
        <v>36.543296296296297</v>
      </c>
      <c r="J169" s="31">
        <v>42035.895833333336</v>
      </c>
      <c r="K169">
        <v>46.362222222222215</v>
      </c>
      <c r="N169" s="31">
        <v>42035.895833333336</v>
      </c>
      <c r="O169">
        <v>44.662666666666667</v>
      </c>
    </row>
    <row r="170" spans="2:15" ht="15" customHeight="1">
      <c r="B170" s="31">
        <v>42036.260416666664</v>
      </c>
      <c r="C170">
        <v>45.820481481481487</v>
      </c>
      <c r="F170" s="31">
        <v>42036.166666666664</v>
      </c>
      <c r="G170">
        <v>37.385925925925925</v>
      </c>
      <c r="J170" s="31">
        <v>42036.166666666664</v>
      </c>
      <c r="K170">
        <v>46.189481481481486</v>
      </c>
      <c r="N170" s="31">
        <v>42036.166666666664</v>
      </c>
      <c r="O170">
        <v>41.801555555555559</v>
      </c>
    </row>
    <row r="171" spans="2:15" ht="15" customHeight="1">
      <c r="B171" s="31">
        <v>42036.53125</v>
      </c>
      <c r="C171">
        <v>75.604740740740723</v>
      </c>
      <c r="F171" s="31">
        <v>42036.4375</v>
      </c>
      <c r="G171">
        <v>76.897999999999982</v>
      </c>
      <c r="J171" s="31">
        <v>42036.4375</v>
      </c>
      <c r="K171">
        <v>86.418888888888887</v>
      </c>
      <c r="N171" s="31">
        <v>42036.4375</v>
      </c>
      <c r="O171">
        <v>78.266814814814822</v>
      </c>
    </row>
    <row r="172" spans="2:15">
      <c r="B172" s="31">
        <v>42036.802083333336</v>
      </c>
      <c r="C172">
        <v>59.632407407407406</v>
      </c>
      <c r="F172" s="31">
        <v>42036.708333333336</v>
      </c>
      <c r="G172">
        <v>44.094296296296299</v>
      </c>
      <c r="J172" s="31">
        <v>42036.708333333336</v>
      </c>
      <c r="K172">
        <v>54.740703703703701</v>
      </c>
      <c r="N172" s="31">
        <v>42036.708333333336</v>
      </c>
      <c r="O172">
        <v>52.920555555555559</v>
      </c>
    </row>
    <row r="173" spans="2:15" ht="15" customHeight="1">
      <c r="B173" s="31">
        <v>42037.072916666664</v>
      </c>
      <c r="C173">
        <v>47.439037037037032</v>
      </c>
      <c r="F173" s="31">
        <v>42036.989583333336</v>
      </c>
      <c r="G173">
        <v>34.200962962962961</v>
      </c>
      <c r="J173" s="31">
        <v>42036.989583333336</v>
      </c>
      <c r="K173">
        <v>42.843037037037028</v>
      </c>
      <c r="N173" s="31">
        <v>42036.989583333336</v>
      </c>
      <c r="O173">
        <v>41.211962962962964</v>
      </c>
    </row>
    <row r="174" spans="2:15" ht="15" customHeight="1">
      <c r="B174" s="31">
        <v>42037.354166666664</v>
      </c>
      <c r="C174">
        <v>55.706407407407404</v>
      </c>
      <c r="F174" s="31">
        <v>42037.260416666664</v>
      </c>
      <c r="G174">
        <v>61.124629629629624</v>
      </c>
      <c r="J174" s="31">
        <v>42037.260416666664</v>
      </c>
      <c r="K174">
        <v>65.816296296296287</v>
      </c>
      <c r="N174" s="31">
        <v>42037.260416666664</v>
      </c>
      <c r="O174">
        <v>59.918888888888887</v>
      </c>
    </row>
    <row r="175" spans="2:15">
      <c r="B175" s="31">
        <v>42037.625</v>
      </c>
      <c r="C175">
        <v>76.276222222222216</v>
      </c>
      <c r="F175" s="31">
        <v>42037.53125</v>
      </c>
      <c r="G175">
        <v>66.773629629629625</v>
      </c>
      <c r="J175" s="31">
        <v>42037.53125</v>
      </c>
      <c r="K175">
        <v>80.484185185185183</v>
      </c>
      <c r="N175" s="31">
        <v>42037.53125</v>
      </c>
      <c r="O175">
        <v>73.389629629629624</v>
      </c>
    </row>
    <row r="176" spans="2:15" ht="15" customHeight="1">
      <c r="B176" s="31">
        <v>42037.895833333336</v>
      </c>
      <c r="C176">
        <v>53.043111111111109</v>
      </c>
      <c r="F176" s="31">
        <v>42037.802083333336</v>
      </c>
      <c r="G176">
        <v>37.576999999999998</v>
      </c>
      <c r="J176" s="31">
        <v>42037.802083333336</v>
      </c>
      <c r="K176">
        <v>48.473666666666666</v>
      </c>
      <c r="N176" s="31">
        <v>42037.802083333336</v>
      </c>
      <c r="O176">
        <v>46.812037037037044</v>
      </c>
    </row>
    <row r="177" spans="2:15" ht="15" customHeight="1">
      <c r="B177" s="31">
        <v>42038.166666666664</v>
      </c>
      <c r="C177">
        <v>44.699629629629634</v>
      </c>
      <c r="F177" s="31">
        <v>42038.083333333336</v>
      </c>
      <c r="G177">
        <v>31.87303703703704</v>
      </c>
      <c r="J177" s="31">
        <v>42038.083333333336</v>
      </c>
      <c r="K177">
        <v>40.705592592592588</v>
      </c>
      <c r="N177" s="31">
        <v>42038.083333333336</v>
      </c>
      <c r="O177">
        <v>38.532444444444444</v>
      </c>
    </row>
    <row r="178" spans="2:15">
      <c r="B178" s="31">
        <v>42038.447916666664</v>
      </c>
      <c r="C178">
        <v>66.781740740740744</v>
      </c>
      <c r="F178" s="31">
        <v>42038.354166666664</v>
      </c>
      <c r="G178">
        <v>75.725814814814811</v>
      </c>
      <c r="J178" s="31">
        <v>42038.354166666664</v>
      </c>
      <c r="K178">
        <v>79.888037037037051</v>
      </c>
      <c r="N178" s="31">
        <v>42038.354166666664</v>
      </c>
      <c r="O178">
        <v>72.194666666666663</v>
      </c>
    </row>
    <row r="179" spans="2:15" ht="15" customHeight="1">
      <c r="B179" s="31">
        <v>42038.71875</v>
      </c>
      <c r="C179">
        <v>66.902000000000001</v>
      </c>
      <c r="F179" s="31">
        <v>42038.625</v>
      </c>
      <c r="G179">
        <v>60.736444444444452</v>
      </c>
      <c r="J179" s="31">
        <v>42038.625</v>
      </c>
      <c r="K179">
        <v>65.706259259259255</v>
      </c>
      <c r="N179" s="31">
        <v>42038.625</v>
      </c>
      <c r="O179">
        <v>63.456111111111113</v>
      </c>
    </row>
    <row r="180" spans="2:15" ht="15" customHeight="1">
      <c r="B180" s="31">
        <v>42038.989583333336</v>
      </c>
      <c r="C180">
        <v>52.515851851851842</v>
      </c>
      <c r="F180" s="31">
        <v>42038.895833333336</v>
      </c>
      <c r="G180">
        <v>42.512777777777778</v>
      </c>
      <c r="J180" s="31">
        <v>42038.895833333336</v>
      </c>
      <c r="K180">
        <v>48.799259259259259</v>
      </c>
      <c r="N180" s="31">
        <v>42038.895833333336</v>
      </c>
      <c r="O180">
        <v>47.561481481481479</v>
      </c>
    </row>
    <row r="181" spans="2:15">
      <c r="B181" s="31">
        <v>42039.260416666664</v>
      </c>
      <c r="C181">
        <v>53.179370370370371</v>
      </c>
      <c r="F181" s="31">
        <v>42039.177083333336</v>
      </c>
      <c r="G181">
        <v>53.431777777777775</v>
      </c>
      <c r="J181" s="31">
        <v>42039.177083333336</v>
      </c>
      <c r="K181">
        <v>54.525925925925925</v>
      </c>
      <c r="N181" s="31">
        <v>42039.177083333336</v>
      </c>
      <c r="O181">
        <v>52.386592592592592</v>
      </c>
    </row>
    <row r="182" spans="2:15" ht="15" customHeight="1">
      <c r="B182" s="31">
        <v>42039.541666666664</v>
      </c>
      <c r="C182">
        <v>75.816740740740727</v>
      </c>
      <c r="F182" s="31">
        <v>42039.447916666664</v>
      </c>
      <c r="G182">
        <v>77.976740740740738</v>
      </c>
      <c r="J182" s="31">
        <v>42039.447916666664</v>
      </c>
      <c r="K182">
        <v>83.989111111111114</v>
      </c>
      <c r="N182" s="31">
        <v>42039.447916666664</v>
      </c>
      <c r="O182">
        <v>76.15585185185185</v>
      </c>
    </row>
    <row r="183" spans="2:15" ht="15" customHeight="1">
      <c r="B183" s="31">
        <v>42039.8125</v>
      </c>
      <c r="C183">
        <v>63.188925925925929</v>
      </c>
      <c r="F183" s="31">
        <v>42039.71875</v>
      </c>
      <c r="G183">
        <v>56.79840740740741</v>
      </c>
      <c r="J183" s="31">
        <v>42039.71875</v>
      </c>
      <c r="K183">
        <v>60.70781481481481</v>
      </c>
      <c r="N183" s="31">
        <v>42039.71875</v>
      </c>
      <c r="O183">
        <v>59.312185185185179</v>
      </c>
    </row>
    <row r="184" spans="2:15">
      <c r="B184" s="31">
        <v>42040.083333333336</v>
      </c>
      <c r="C184">
        <v>58.030999999999999</v>
      </c>
      <c r="F184" s="31">
        <v>42039.989583333336</v>
      </c>
      <c r="G184">
        <v>52.058259259259266</v>
      </c>
      <c r="J184" s="31">
        <v>42039.989583333336</v>
      </c>
      <c r="K184">
        <v>55.490037037037034</v>
      </c>
      <c r="N184" s="31">
        <v>42039.989583333336</v>
      </c>
      <c r="O184">
        <v>54.60766666666666</v>
      </c>
    </row>
    <row r="185" spans="2:15" ht="15" customHeight="1">
      <c r="B185" s="31">
        <v>42040.354166666664</v>
      </c>
      <c r="C185">
        <v>59.082777777777778</v>
      </c>
      <c r="F185" s="31">
        <v>42040.270833333336</v>
      </c>
      <c r="G185">
        <v>59.961037037037038</v>
      </c>
      <c r="J185" s="31">
        <v>42040.270833333336</v>
      </c>
      <c r="K185">
        <v>63.086888888888893</v>
      </c>
      <c r="N185" s="31">
        <v>42040.270833333336</v>
      </c>
      <c r="O185">
        <v>58.981296296296286</v>
      </c>
    </row>
    <row r="186" spans="2:15" ht="15" customHeight="1">
      <c r="B186" s="31">
        <v>42040.635416666664</v>
      </c>
      <c r="C186">
        <v>71.798370370370378</v>
      </c>
      <c r="F186" s="31">
        <v>42040.541666666664</v>
      </c>
      <c r="G186">
        <v>67.67396296296296</v>
      </c>
      <c r="J186" s="31">
        <v>42040.541666666664</v>
      </c>
      <c r="K186">
        <v>74.108037037037036</v>
      </c>
      <c r="N186" s="31">
        <v>42040.541666666664</v>
      </c>
      <c r="O186">
        <v>69.872148148148142</v>
      </c>
    </row>
    <row r="187" spans="2:15">
      <c r="B187" s="31">
        <v>42040.90625</v>
      </c>
      <c r="C187">
        <v>59.82325925925926</v>
      </c>
      <c r="F187" s="31">
        <v>42040.8125</v>
      </c>
      <c r="G187">
        <v>53.072037037037035</v>
      </c>
      <c r="J187" s="31">
        <v>42040.8125</v>
      </c>
      <c r="K187">
        <v>57.510777777777783</v>
      </c>
      <c r="N187" s="31">
        <v>42040.8125</v>
      </c>
      <c r="O187">
        <v>56.712333333333333</v>
      </c>
    </row>
    <row r="188" spans="2:15" ht="15" customHeight="1">
      <c r="B188" s="31">
        <v>42041.177083333336</v>
      </c>
      <c r="C188">
        <v>51.942777777777771</v>
      </c>
      <c r="F188" s="31">
        <v>42041.083333333336</v>
      </c>
      <c r="G188">
        <v>42.793740740740738</v>
      </c>
      <c r="J188" s="31">
        <v>42041.083333333336</v>
      </c>
      <c r="K188">
        <v>49.106037037037034</v>
      </c>
      <c r="N188" s="31">
        <v>42041.083333333336</v>
      </c>
      <c r="O188">
        <v>47.890925925925927</v>
      </c>
    </row>
    <row r="189" spans="2:15" ht="15" customHeight="1">
      <c r="B189" s="31">
        <v>42041.447916666664</v>
      </c>
      <c r="C189">
        <v>70.124037037037041</v>
      </c>
      <c r="F189" s="31">
        <v>42041.364583333336</v>
      </c>
      <c r="G189">
        <v>79.004444444444445</v>
      </c>
      <c r="J189" s="31">
        <v>42041.364583333336</v>
      </c>
      <c r="K189">
        <v>82.317925925925934</v>
      </c>
      <c r="N189" s="31">
        <v>42041.364583333336</v>
      </c>
      <c r="O189">
        <v>74.068925925925925</v>
      </c>
    </row>
    <row r="190" spans="2:15">
      <c r="B190" s="31">
        <v>42041.729166666664</v>
      </c>
      <c r="C190">
        <v>69.012518518518519</v>
      </c>
      <c r="F190" s="31">
        <v>42041.635416666664</v>
      </c>
      <c r="G190">
        <v>64.745888888888899</v>
      </c>
      <c r="J190" s="31">
        <v>42041.635416666664</v>
      </c>
      <c r="K190">
        <v>68.093740740740742</v>
      </c>
      <c r="N190" s="31">
        <v>42041.635416666664</v>
      </c>
      <c r="O190">
        <v>66.260000000000005</v>
      </c>
    </row>
    <row r="191" spans="2:15" ht="15" customHeight="1">
      <c r="B191" s="31">
        <v>42042</v>
      </c>
      <c r="C191">
        <v>63.448296296296292</v>
      </c>
      <c r="F191" s="31">
        <v>42041.90625</v>
      </c>
      <c r="G191">
        <v>61.117851851851846</v>
      </c>
      <c r="J191" s="31">
        <v>42041.90625</v>
      </c>
      <c r="K191">
        <v>61.883407407407411</v>
      </c>
      <c r="N191" s="31">
        <v>42041.90625</v>
      </c>
      <c r="O191">
        <v>61.551703703703701</v>
      </c>
    </row>
    <row r="192" spans="2:15" ht="15" customHeight="1">
      <c r="B192" s="31">
        <v>42042.270833333336</v>
      </c>
      <c r="C192">
        <v>61.83814814814815</v>
      </c>
      <c r="F192" s="31">
        <v>42042.177083333336</v>
      </c>
      <c r="G192">
        <v>60.525259259259258</v>
      </c>
      <c r="J192" s="31">
        <v>42042.177083333336</v>
      </c>
      <c r="K192">
        <v>61.068814814814807</v>
      </c>
      <c r="N192" s="31">
        <v>42042.177083333336</v>
      </c>
      <c r="O192">
        <v>60.625962962962966</v>
      </c>
    </row>
    <row r="193" spans="2:15">
      <c r="B193" s="31">
        <v>42042.541666666664</v>
      </c>
      <c r="C193">
        <v>63.707185185185182</v>
      </c>
      <c r="F193" s="31">
        <v>42042.458333333336</v>
      </c>
      <c r="G193">
        <v>63.732407407407401</v>
      </c>
      <c r="J193" s="31">
        <v>42042.458333333336</v>
      </c>
      <c r="K193">
        <v>64.174814814814809</v>
      </c>
      <c r="N193" s="31">
        <v>42042.458333333336</v>
      </c>
      <c r="O193">
        <v>63.512074074074086</v>
      </c>
    </row>
    <row r="194" spans="2:15" ht="15" customHeight="1">
      <c r="B194" s="31">
        <v>42042.822916666664</v>
      </c>
      <c r="C194">
        <v>61.204740740740732</v>
      </c>
      <c r="F194" s="31">
        <v>42042.729166666664</v>
      </c>
      <c r="G194">
        <v>57.28037037037037</v>
      </c>
      <c r="J194" s="31">
        <v>42042.729166666664</v>
      </c>
      <c r="K194">
        <v>59.260999999999996</v>
      </c>
      <c r="N194" s="31">
        <v>42042.729166666664</v>
      </c>
      <c r="O194">
        <v>58.58859259259259</v>
      </c>
    </row>
    <row r="195" spans="2:15" ht="15" customHeight="1">
      <c r="B195" s="31">
        <v>42043.09375</v>
      </c>
      <c r="C195">
        <v>54.487481481481474</v>
      </c>
      <c r="F195" s="31">
        <v>42043</v>
      </c>
      <c r="G195">
        <v>49.589148148148155</v>
      </c>
      <c r="J195" s="31">
        <v>42043</v>
      </c>
      <c r="K195">
        <v>52.482259259259258</v>
      </c>
      <c r="N195" s="31">
        <v>42043</v>
      </c>
      <c r="O195">
        <v>52.321777777777775</v>
      </c>
    </row>
    <row r="196" spans="2:15">
      <c r="B196" s="31">
        <v>42043.364583333336</v>
      </c>
      <c r="C196">
        <v>60.435333333333325</v>
      </c>
      <c r="F196" s="31">
        <v>42043.270833333336</v>
      </c>
      <c r="G196">
        <v>64.961074074074077</v>
      </c>
      <c r="J196" s="31">
        <v>42043.270833333336</v>
      </c>
      <c r="K196">
        <v>64.131851851851835</v>
      </c>
      <c r="N196" s="31">
        <v>42043.270833333336</v>
      </c>
      <c r="O196">
        <v>62.857740740740745</v>
      </c>
    </row>
    <row r="197" spans="2:15" ht="15" customHeight="1">
      <c r="B197" s="31">
        <v>42043.635416666664</v>
      </c>
      <c r="C197">
        <v>64.968777777777788</v>
      </c>
      <c r="F197" s="31">
        <v>42043.552083333336</v>
      </c>
      <c r="G197">
        <v>65.032777777777781</v>
      </c>
      <c r="J197" s="31">
        <v>42043.552083333336</v>
      </c>
      <c r="K197">
        <v>64.750222222222234</v>
      </c>
      <c r="N197" s="31">
        <v>42043.552083333336</v>
      </c>
      <c r="O197">
        <v>64.399666666666675</v>
      </c>
    </row>
    <row r="198" spans="2:15" ht="15" customHeight="1">
      <c r="B198" s="31">
        <v>42043.916666666664</v>
      </c>
      <c r="C198">
        <v>60.8907037037037</v>
      </c>
      <c r="F198" s="31">
        <v>42043.822916666664</v>
      </c>
      <c r="G198">
        <v>58.316962962962968</v>
      </c>
      <c r="J198" s="31">
        <v>42043.822916666664</v>
      </c>
      <c r="K198">
        <v>59.46314814814815</v>
      </c>
      <c r="N198" s="31">
        <v>42043.822916666664</v>
      </c>
      <c r="O198">
        <v>59.326037037037025</v>
      </c>
    </row>
    <row r="199" spans="2:15">
      <c r="B199" s="31">
        <v>42044.1875</v>
      </c>
      <c r="C199">
        <v>54.742555555555555</v>
      </c>
      <c r="F199" s="31">
        <v>42044.09375</v>
      </c>
      <c r="G199">
        <v>50.982851851851855</v>
      </c>
      <c r="J199" s="31">
        <v>42044.09375</v>
      </c>
      <c r="K199">
        <v>53.71718518518518</v>
      </c>
      <c r="N199" s="31">
        <v>42044.09375</v>
      </c>
      <c r="O199">
        <v>52.576629629629629</v>
      </c>
    </row>
    <row r="200" spans="2:15" ht="15" customHeight="1">
      <c r="B200" s="31">
        <v>42044.458333333336</v>
      </c>
      <c r="C200">
        <v>72.365481481481467</v>
      </c>
      <c r="F200" s="31">
        <v>42044.364583333336</v>
      </c>
      <c r="G200">
        <v>75.754296296296303</v>
      </c>
      <c r="J200" s="31">
        <v>42044.364583333336</v>
      </c>
      <c r="K200">
        <v>76.13955555555556</v>
      </c>
      <c r="N200" s="31">
        <v>42044.364583333336</v>
      </c>
      <c r="O200">
        <v>72.209444444444429</v>
      </c>
    </row>
    <row r="201" spans="2:15" ht="15" customHeight="1">
      <c r="B201" s="31">
        <v>42044.729166666664</v>
      </c>
      <c r="C201">
        <v>65.729925925925926</v>
      </c>
      <c r="F201" s="31">
        <v>42044.645833333336</v>
      </c>
      <c r="G201">
        <v>55.978296296296293</v>
      </c>
      <c r="J201" s="31">
        <v>42044.645833333336</v>
      </c>
      <c r="K201">
        <v>59.921925925925926</v>
      </c>
      <c r="N201" s="31">
        <v>42044.645833333336</v>
      </c>
      <c r="O201">
        <v>58.931333333333335</v>
      </c>
    </row>
    <row r="202" spans="2:15">
      <c r="B202" s="31">
        <v>42045.010416666664</v>
      </c>
      <c r="C202">
        <v>50.829333333333331</v>
      </c>
      <c r="F202" s="31">
        <v>42044.916666666664</v>
      </c>
      <c r="G202">
        <v>46.437444444444452</v>
      </c>
      <c r="J202" s="31">
        <v>42044.916666666664</v>
      </c>
      <c r="K202">
        <v>48.820296296296299</v>
      </c>
      <c r="N202" s="31">
        <v>42044.916666666664</v>
      </c>
      <c r="O202">
        <v>48.48866666666666</v>
      </c>
    </row>
    <row r="203" spans="2:15" ht="15" customHeight="1">
      <c r="B203" s="31">
        <v>42045.28125</v>
      </c>
      <c r="C203">
        <v>53.451037037037032</v>
      </c>
      <c r="F203" s="31">
        <v>42045.1875</v>
      </c>
      <c r="G203">
        <v>55.713407407407402</v>
      </c>
      <c r="J203" s="31">
        <v>42045.1875</v>
      </c>
      <c r="K203">
        <v>56.465296296296309</v>
      </c>
      <c r="N203" s="31">
        <v>42045.1875</v>
      </c>
      <c r="O203">
        <v>54.875</v>
      </c>
    </row>
    <row r="204" spans="2:15" ht="15" customHeight="1">
      <c r="B204" s="31">
        <v>42045.552083333336</v>
      </c>
      <c r="C204">
        <v>79.420740740740754</v>
      </c>
      <c r="F204" s="31">
        <v>42045.458333333336</v>
      </c>
      <c r="G204">
        <v>79.118518518518513</v>
      </c>
      <c r="J204" s="31">
        <v>42045.458333333336</v>
      </c>
      <c r="K204">
        <v>88.610740740740724</v>
      </c>
      <c r="N204" s="31">
        <v>42045.458333333336</v>
      </c>
      <c r="O204">
        <v>79.841925925925935</v>
      </c>
    </row>
    <row r="205" spans="2:15">
      <c r="B205" s="31">
        <v>42045.822916666664</v>
      </c>
      <c r="C205">
        <v>60.666407407407405</v>
      </c>
      <c r="F205" s="31">
        <v>42045.739583333336</v>
      </c>
      <c r="G205">
        <v>53.811333333333323</v>
      </c>
      <c r="J205" s="31">
        <v>42045.739583333336</v>
      </c>
      <c r="K205">
        <v>57.372037037037025</v>
      </c>
      <c r="N205" s="31">
        <v>42045.739583333336</v>
      </c>
      <c r="O205">
        <v>56.292185185185183</v>
      </c>
    </row>
    <row r="206" spans="2:15" ht="15" customHeight="1">
      <c r="B206" s="31">
        <v>42046.104166666664</v>
      </c>
      <c r="C206">
        <v>51.542111111111105</v>
      </c>
      <c r="F206" s="31">
        <v>42046.010416666664</v>
      </c>
      <c r="G206">
        <v>44.583814814814815</v>
      </c>
      <c r="J206" s="31">
        <v>42046.010416666664</v>
      </c>
      <c r="K206">
        <v>48.911592592592598</v>
      </c>
      <c r="N206" s="31">
        <v>42046.010416666664</v>
      </c>
      <c r="O206">
        <v>48.632814814814814</v>
      </c>
    </row>
    <row r="207" spans="2:15" ht="15" customHeight="1">
      <c r="B207" s="31">
        <v>42046.375</v>
      </c>
      <c r="C207">
        <v>62.881148148148149</v>
      </c>
      <c r="F207" s="31">
        <v>42046.28125</v>
      </c>
      <c r="G207">
        <v>71.034037037037038</v>
      </c>
      <c r="J207" s="31">
        <v>42046.28125</v>
      </c>
      <c r="K207">
        <v>73.373148148148161</v>
      </c>
      <c r="N207" s="31">
        <v>42046.28125</v>
      </c>
      <c r="O207">
        <v>68.800037037037029</v>
      </c>
    </row>
    <row r="208" spans="2:15">
      <c r="B208" s="31">
        <v>42046.645833333336</v>
      </c>
      <c r="C208">
        <v>79.550629629629626</v>
      </c>
      <c r="F208" s="31">
        <v>42046.552083333336</v>
      </c>
      <c r="G208">
        <v>69.91529629629629</v>
      </c>
      <c r="J208" s="31">
        <v>42046.552083333336</v>
      </c>
      <c r="K208">
        <v>81.958111111111108</v>
      </c>
      <c r="N208" s="31">
        <v>42046.552083333336</v>
      </c>
      <c r="O208">
        <v>76.533185185185189</v>
      </c>
    </row>
    <row r="209" spans="2:15" ht="15" customHeight="1">
      <c r="B209" s="31">
        <v>42046.916666666664</v>
      </c>
      <c r="C209">
        <v>57.001703703703704</v>
      </c>
      <c r="F209" s="31">
        <v>42046.833333333336</v>
      </c>
      <c r="G209">
        <v>42.989740740740736</v>
      </c>
      <c r="J209" s="31">
        <v>42046.833333333336</v>
      </c>
      <c r="K209">
        <v>51.84551851851851</v>
      </c>
      <c r="N209" s="31">
        <v>42046.833333333336</v>
      </c>
      <c r="O209">
        <v>49.349851851851845</v>
      </c>
    </row>
    <row r="210" spans="2:15" ht="15" customHeight="1">
      <c r="B210" s="31">
        <v>42047.197916666664</v>
      </c>
      <c r="C210">
        <v>49.788370370370366</v>
      </c>
      <c r="F210" s="31">
        <v>42047.104166666664</v>
      </c>
      <c r="G210">
        <v>39.286037037037033</v>
      </c>
      <c r="J210" s="31">
        <v>42047.104166666664</v>
      </c>
      <c r="K210">
        <v>46.215814814814813</v>
      </c>
      <c r="N210" s="31">
        <v>42047.104166666664</v>
      </c>
      <c r="O210">
        <v>42.912740740740738</v>
      </c>
    </row>
    <row r="211" spans="2:15">
      <c r="B211" s="31">
        <v>42047.46875</v>
      </c>
      <c r="C211">
        <v>77.598740740740752</v>
      </c>
      <c r="F211" s="31">
        <v>42047.375</v>
      </c>
      <c r="G211">
        <v>90.134851851851849</v>
      </c>
      <c r="J211" s="31">
        <v>42047.375</v>
      </c>
      <c r="K211">
        <v>93.811740740740746</v>
      </c>
      <c r="N211" s="31">
        <v>42047.375</v>
      </c>
      <c r="O211">
        <v>87.106925925925921</v>
      </c>
    </row>
    <row r="212" spans="2:15" ht="15" customHeight="1">
      <c r="B212" s="31">
        <v>42047.739583333336</v>
      </c>
      <c r="C212">
        <v>72.534555555555556</v>
      </c>
      <c r="F212" s="31">
        <v>42047.645833333336</v>
      </c>
      <c r="G212">
        <v>55.373814814814807</v>
      </c>
      <c r="J212" s="31">
        <v>42047.645833333336</v>
      </c>
      <c r="K212">
        <v>69.914000000000001</v>
      </c>
      <c r="N212" s="31">
        <v>42047.645833333336</v>
      </c>
      <c r="O212">
        <v>65.435000000000002</v>
      </c>
    </row>
    <row r="213" spans="2:15" ht="15" customHeight="1">
      <c r="B213" s="31">
        <v>42048.010416666664</v>
      </c>
      <c r="C213">
        <v>54.389555555555553</v>
      </c>
      <c r="F213" s="31">
        <v>42047.927083333336</v>
      </c>
      <c r="G213">
        <v>40.085518518518519</v>
      </c>
      <c r="J213" s="31">
        <v>42047.927083333336</v>
      </c>
      <c r="K213">
        <v>49.022740740740737</v>
      </c>
      <c r="N213" s="31">
        <v>42047.927083333336</v>
      </c>
      <c r="O213">
        <v>46.605222222222217</v>
      </c>
    </row>
    <row r="214" spans="2:15">
      <c r="B214" s="31">
        <v>42048.291666666664</v>
      </c>
      <c r="C214">
        <v>55.199000000000005</v>
      </c>
      <c r="F214" s="31">
        <v>42048.197916666664</v>
      </c>
      <c r="G214">
        <v>54.257925925925925</v>
      </c>
      <c r="J214" s="31">
        <v>42048.197916666664</v>
      </c>
      <c r="K214">
        <v>59.21674074074074</v>
      </c>
      <c r="N214" s="31">
        <v>42048.197916666664</v>
      </c>
      <c r="O214">
        <v>54.147296296296304</v>
      </c>
    </row>
    <row r="215" spans="2:15" ht="15" customHeight="1">
      <c r="B215" s="31">
        <v>42048.5625</v>
      </c>
      <c r="C215">
        <v>85.697444444444457</v>
      </c>
      <c r="F215" s="31">
        <v>42048.46875</v>
      </c>
      <c r="G215">
        <v>88.107222222222219</v>
      </c>
      <c r="J215" s="31">
        <v>42048.46875</v>
      </c>
      <c r="K215">
        <v>98.851037037037031</v>
      </c>
      <c r="N215" s="31">
        <v>42048.46875</v>
      </c>
      <c r="O215">
        <v>90.441481481481489</v>
      </c>
    </row>
    <row r="216" spans="2:15" ht="15" customHeight="1">
      <c r="B216" s="31">
        <v>42048.833333333336</v>
      </c>
      <c r="C216">
        <v>64.191259259259269</v>
      </c>
      <c r="F216" s="31">
        <v>42048.739583333336</v>
      </c>
      <c r="G216">
        <v>46.151444444444444</v>
      </c>
      <c r="J216" s="31">
        <v>42048.739583333336</v>
      </c>
      <c r="K216">
        <v>57.913777777777774</v>
      </c>
      <c r="N216" s="31">
        <v>42048.739583333336</v>
      </c>
      <c r="O216">
        <v>55.88459259259259</v>
      </c>
    </row>
    <row r="217" spans="2:15">
      <c r="B217" s="31">
        <v>42049.104166666664</v>
      </c>
      <c r="C217">
        <v>53.044444444444444</v>
      </c>
      <c r="F217" s="31">
        <v>42049.020833333336</v>
      </c>
      <c r="G217">
        <v>39.233296296296295</v>
      </c>
      <c r="J217" s="31">
        <v>42049.020833333336</v>
      </c>
      <c r="K217">
        <v>47.797925925925917</v>
      </c>
      <c r="N217" s="31">
        <v>42049.020833333336</v>
      </c>
      <c r="O217">
        <v>45.745444444444445</v>
      </c>
    </row>
    <row r="218" spans="2:15" ht="15" customHeight="1">
      <c r="B218" s="31">
        <v>42049.385416666664</v>
      </c>
      <c r="C218">
        <v>66.835444444444434</v>
      </c>
      <c r="F218" s="31">
        <v>42049.291666666664</v>
      </c>
      <c r="G218">
        <v>76.479074074074063</v>
      </c>
      <c r="J218" s="31">
        <v>42049.291666666664</v>
      </c>
      <c r="K218">
        <v>78.331333333333333</v>
      </c>
      <c r="N218" s="31">
        <v>42049.291666666664</v>
      </c>
      <c r="O218">
        <v>73.196592592592594</v>
      </c>
    </row>
    <row r="219" spans="2:15" ht="15" customHeight="1">
      <c r="B219" s="31">
        <v>42049.65625</v>
      </c>
      <c r="C219">
        <v>79.611851851851853</v>
      </c>
      <c r="F219" s="31">
        <v>42049.5625</v>
      </c>
      <c r="G219">
        <v>70.432962962962961</v>
      </c>
      <c r="J219" s="31">
        <v>42049.5625</v>
      </c>
      <c r="K219">
        <v>83.449629629629626</v>
      </c>
      <c r="N219" s="31">
        <v>42049.5625</v>
      </c>
      <c r="O219">
        <v>77.174629629629621</v>
      </c>
    </row>
    <row r="220" spans="2:15">
      <c r="B220" s="31">
        <v>42049.927083333336</v>
      </c>
      <c r="C220">
        <v>56.783777777777772</v>
      </c>
      <c r="F220" s="31">
        <v>42049.833333333336</v>
      </c>
      <c r="G220">
        <v>40.049814814814816</v>
      </c>
      <c r="J220" s="31">
        <v>42049.833333333336</v>
      </c>
      <c r="K220">
        <v>50.169629629629632</v>
      </c>
      <c r="N220" s="31">
        <v>42049.833333333336</v>
      </c>
      <c r="O220">
        <v>47.771518518518519</v>
      </c>
    </row>
    <row r="221" spans="2:15" ht="15" customHeight="1">
      <c r="B221" s="31">
        <v>42050.197916666664</v>
      </c>
      <c r="C221">
        <v>49.748592592592594</v>
      </c>
      <c r="F221" s="31">
        <v>42050.114583333336</v>
      </c>
      <c r="G221">
        <v>38.037592592592596</v>
      </c>
      <c r="J221" s="31">
        <v>42050.114583333336</v>
      </c>
      <c r="K221">
        <v>45.830666666666666</v>
      </c>
      <c r="N221" s="31">
        <v>42050.114583333336</v>
      </c>
      <c r="O221">
        <v>42.179592592592591</v>
      </c>
    </row>
    <row r="222" spans="2:15" ht="15" customHeight="1">
      <c r="B222" s="31">
        <v>42050.479166666664</v>
      </c>
      <c r="C222">
        <v>74.204111111111118</v>
      </c>
      <c r="F222" s="31">
        <v>42050.385416666664</v>
      </c>
      <c r="G222">
        <v>81.883703703703716</v>
      </c>
      <c r="J222" s="31">
        <v>42050.385416666664</v>
      </c>
      <c r="K222">
        <v>87.333370370370361</v>
      </c>
      <c r="N222" s="31">
        <v>42050.385416666664</v>
      </c>
      <c r="O222">
        <v>80.580814814814815</v>
      </c>
    </row>
    <row r="223" spans="2:15">
      <c r="B223" s="31">
        <v>42050.75</v>
      </c>
      <c r="C223">
        <v>66.704111111111118</v>
      </c>
      <c r="F223" s="31">
        <v>42050.65625</v>
      </c>
      <c r="G223">
        <v>59.707999999999998</v>
      </c>
      <c r="J223" s="31">
        <v>42050.65625</v>
      </c>
      <c r="K223">
        <v>63.459999999999987</v>
      </c>
      <c r="N223" s="31">
        <v>42050.65625</v>
      </c>
      <c r="O223">
        <v>62.670296296296293</v>
      </c>
    </row>
    <row r="224" spans="2:15" ht="15" customHeight="1">
      <c r="B224" s="31">
        <v>42051.020833333336</v>
      </c>
      <c r="C224">
        <v>60.482259259259251</v>
      </c>
      <c r="F224" s="31">
        <v>42050.927083333336</v>
      </c>
      <c r="G224">
        <v>55.047296296296288</v>
      </c>
      <c r="J224" s="31">
        <v>42050.927083333336</v>
      </c>
      <c r="K224">
        <v>57.840333333333326</v>
      </c>
      <c r="N224" s="31">
        <v>42050.927083333336</v>
      </c>
      <c r="O224">
        <v>56.892074074074081</v>
      </c>
    </row>
    <row r="225" spans="2:15" ht="15" customHeight="1">
      <c r="B225" s="31">
        <v>42051.291666666664</v>
      </c>
      <c r="C225">
        <v>59.132777777777783</v>
      </c>
      <c r="F225" s="31">
        <v>42051.208333333336</v>
      </c>
      <c r="G225">
        <v>57.309185185185186</v>
      </c>
      <c r="J225" s="31">
        <v>42051.208333333336</v>
      </c>
      <c r="K225">
        <v>58.930481481481479</v>
      </c>
      <c r="N225" s="31">
        <v>42051.208333333336</v>
      </c>
      <c r="O225">
        <v>57.659703703703713</v>
      </c>
    </row>
    <row r="226" spans="2:15">
      <c r="B226" s="31">
        <v>42051.572916666664</v>
      </c>
      <c r="C226">
        <v>68.747185185185188</v>
      </c>
      <c r="F226" s="31">
        <v>42051.479166666664</v>
      </c>
      <c r="G226">
        <v>70.370962962962977</v>
      </c>
      <c r="J226" s="31">
        <v>42051.479166666664</v>
      </c>
      <c r="K226">
        <v>73.45459259259259</v>
      </c>
      <c r="N226" s="31">
        <v>42051.479166666664</v>
      </c>
      <c r="O226">
        <v>71.137851851851849</v>
      </c>
    </row>
    <row r="227" spans="2:15" ht="15" customHeight="1">
      <c r="B227" s="31">
        <v>42051.84375</v>
      </c>
      <c r="C227">
        <v>61.940148148148147</v>
      </c>
      <c r="F227" s="31">
        <v>42051.75</v>
      </c>
      <c r="G227">
        <v>56.124259259259254</v>
      </c>
      <c r="J227" s="31">
        <v>42051.75</v>
      </c>
      <c r="K227">
        <v>59.106259259259254</v>
      </c>
      <c r="N227" s="31">
        <v>42051.75</v>
      </c>
      <c r="O227">
        <v>58.48555555555555</v>
      </c>
    </row>
    <row r="228" spans="2:15" ht="15" customHeight="1">
      <c r="B228" s="31">
        <v>42052.114583333336</v>
      </c>
      <c r="C228">
        <v>58.408925925925921</v>
      </c>
      <c r="F228" s="31">
        <v>42052.020833333336</v>
      </c>
      <c r="G228">
        <v>53.71985185185185</v>
      </c>
      <c r="J228" s="31">
        <v>42052.020833333336</v>
      </c>
      <c r="K228">
        <v>56.251925925925924</v>
      </c>
      <c r="N228" s="31">
        <v>42052.020833333336</v>
      </c>
      <c r="O228">
        <v>55.309629629629626</v>
      </c>
    </row>
    <row r="229" spans="2:15">
      <c r="B229" s="31">
        <v>42052.385416666664</v>
      </c>
      <c r="C229">
        <v>60.050370370370366</v>
      </c>
      <c r="F229" s="31">
        <v>42052.302083333336</v>
      </c>
      <c r="G229">
        <v>61.041629629629632</v>
      </c>
      <c r="J229" s="31">
        <v>42052.302083333336</v>
      </c>
      <c r="K229">
        <v>61.56755555555555</v>
      </c>
      <c r="N229" s="31">
        <v>42052.302083333336</v>
      </c>
      <c r="O229">
        <v>60.66140740740741</v>
      </c>
    </row>
    <row r="230" spans="2:15" ht="15" customHeight="1">
      <c r="B230" s="31">
        <v>42052.666666666664</v>
      </c>
      <c r="C230">
        <v>63.006888888888881</v>
      </c>
      <c r="F230" s="31">
        <v>42052.572916666664</v>
      </c>
      <c r="G230">
        <v>60.979370370370361</v>
      </c>
      <c r="J230" s="31">
        <v>42052.572916666664</v>
      </c>
      <c r="K230">
        <v>62.575148148148152</v>
      </c>
      <c r="N230" s="31">
        <v>42052.572916666664</v>
      </c>
      <c r="O230">
        <v>62.429185185185183</v>
      </c>
    </row>
    <row r="231" spans="2:15" ht="15" customHeight="1">
      <c r="B231" s="31">
        <v>42052.9375</v>
      </c>
      <c r="C231">
        <v>58.630555555555553</v>
      </c>
      <c r="F231" s="31">
        <v>42052.84375</v>
      </c>
      <c r="G231">
        <v>54.801703703703701</v>
      </c>
      <c r="J231" s="31">
        <v>42052.84375</v>
      </c>
      <c r="K231">
        <v>56.736259259259249</v>
      </c>
      <c r="N231" s="31">
        <v>42052.84375</v>
      </c>
      <c r="O231">
        <v>56.194407407407404</v>
      </c>
    </row>
    <row r="232" spans="2:15">
      <c r="B232" s="31">
        <v>42053.208333333336</v>
      </c>
      <c r="C232">
        <v>57.575962962962961</v>
      </c>
      <c r="F232" s="31">
        <v>42053.114583333336</v>
      </c>
      <c r="G232">
        <v>55.501629629629626</v>
      </c>
      <c r="J232" s="31">
        <v>42053.114583333336</v>
      </c>
      <c r="K232">
        <v>56.777777777777771</v>
      </c>
      <c r="N232" s="31">
        <v>42053.114583333336</v>
      </c>
      <c r="O232">
        <v>56.111222222222217</v>
      </c>
    </row>
    <row r="233" spans="2:15" ht="15" customHeight="1">
      <c r="B233" s="31">
        <v>42053.479166666664</v>
      </c>
      <c r="C233">
        <v>76.081296296296301</v>
      </c>
      <c r="F233" s="31">
        <v>42053.395833333336</v>
      </c>
      <c r="G233">
        <v>84.067555555555558</v>
      </c>
      <c r="J233" s="31">
        <v>42053.395833333336</v>
      </c>
      <c r="K233">
        <v>90.379666666666665</v>
      </c>
      <c r="N233" s="31">
        <v>42053.395833333336</v>
      </c>
      <c r="O233">
        <v>83.180666666666667</v>
      </c>
    </row>
    <row r="234" spans="2:15" ht="15" customHeight="1">
      <c r="B234" s="31">
        <v>42053.760416666664</v>
      </c>
      <c r="C234">
        <v>66.350777777777765</v>
      </c>
      <c r="F234" s="31">
        <v>42053.666666666664</v>
      </c>
      <c r="G234">
        <v>52.281222222222219</v>
      </c>
      <c r="J234" s="31">
        <v>42053.666666666664</v>
      </c>
      <c r="K234">
        <v>61.472666666666669</v>
      </c>
      <c r="N234" s="31">
        <v>42053.666666666664</v>
      </c>
      <c r="O234">
        <v>59.202148148148147</v>
      </c>
    </row>
    <row r="235" spans="2:15">
      <c r="B235" s="31">
        <v>42054.03125</v>
      </c>
      <c r="C235">
        <v>59.488407407407408</v>
      </c>
      <c r="F235" s="31">
        <v>42053.9375</v>
      </c>
      <c r="G235">
        <v>54.481592592592598</v>
      </c>
      <c r="J235" s="31">
        <v>42053.9375</v>
      </c>
      <c r="K235">
        <v>57.500185185185188</v>
      </c>
      <c r="N235" s="31">
        <v>42053.9375</v>
      </c>
      <c r="O235">
        <v>56.162000000000006</v>
      </c>
    </row>
    <row r="236" spans="2:15" ht="15" customHeight="1">
      <c r="B236" s="31">
        <v>42054.302083333336</v>
      </c>
      <c r="C236">
        <v>60.769444444444446</v>
      </c>
      <c r="F236" s="31">
        <v>42054.208333333336</v>
      </c>
      <c r="G236">
        <v>62.145444444444443</v>
      </c>
      <c r="J236" s="31">
        <v>42054.208333333336</v>
      </c>
      <c r="K236">
        <v>62.851333333333343</v>
      </c>
      <c r="N236" s="31">
        <v>42054.208333333336</v>
      </c>
      <c r="O236">
        <v>61.308777777777777</v>
      </c>
    </row>
    <row r="237" spans="2:15" ht="15" customHeight="1">
      <c r="B237" s="31">
        <v>42054.572916666664</v>
      </c>
      <c r="C237">
        <v>79.893888888888895</v>
      </c>
      <c r="F237" s="31">
        <v>42054.489583333336</v>
      </c>
      <c r="G237">
        <v>80.938333333333333</v>
      </c>
      <c r="J237" s="31">
        <v>42054.489583333336</v>
      </c>
      <c r="K237">
        <v>89.272814814814822</v>
      </c>
      <c r="N237" s="31">
        <v>42054.489583333336</v>
      </c>
      <c r="O237">
        <v>81.270148148148152</v>
      </c>
    </row>
    <row r="238" spans="2:15">
      <c r="B238" s="31">
        <v>42054.854166666664</v>
      </c>
      <c r="C238">
        <v>63.600518518518527</v>
      </c>
      <c r="F238" s="31">
        <v>42054.760416666664</v>
      </c>
      <c r="G238">
        <v>55.42651851851852</v>
      </c>
      <c r="J238" s="31">
        <v>42054.760416666664</v>
      </c>
      <c r="K238">
        <v>59.820555555555551</v>
      </c>
      <c r="N238" s="31">
        <v>42054.760416666664</v>
      </c>
      <c r="O238">
        <v>58.719888888888896</v>
      </c>
    </row>
    <row r="239" spans="2:15" ht="15" customHeight="1">
      <c r="B239" s="31">
        <v>42055.125</v>
      </c>
      <c r="C239">
        <v>60.638296296296289</v>
      </c>
      <c r="F239" s="31">
        <v>42055.03125</v>
      </c>
      <c r="G239">
        <v>55.147666666666673</v>
      </c>
      <c r="J239" s="31">
        <v>42055.03125</v>
      </c>
      <c r="K239">
        <v>58.210444444444441</v>
      </c>
      <c r="N239" s="31">
        <v>42055.03125</v>
      </c>
      <c r="O239">
        <v>57.088740740740739</v>
      </c>
    </row>
    <row r="240" spans="2:15" ht="15" customHeight="1">
      <c r="B240" s="31">
        <v>42055.395833333336</v>
      </c>
      <c r="C240">
        <v>69.004296296296289</v>
      </c>
      <c r="F240" s="31">
        <v>42055.302083333336</v>
      </c>
      <c r="G240">
        <v>72.844481481481495</v>
      </c>
      <c r="J240" s="31">
        <v>42055.302083333336</v>
      </c>
      <c r="K240">
        <v>74.589407407407407</v>
      </c>
      <c r="N240" s="31">
        <v>42055.302083333336</v>
      </c>
      <c r="O240">
        <v>74.012222222222221</v>
      </c>
    </row>
    <row r="241" spans="2:15">
      <c r="B241" s="31">
        <v>42055.666666666664</v>
      </c>
      <c r="C241">
        <v>75.45425925925926</v>
      </c>
      <c r="F241" s="31">
        <v>42055.583333333336</v>
      </c>
      <c r="G241">
        <v>70.270740740740735</v>
      </c>
      <c r="J241" s="31">
        <v>42055.583333333336</v>
      </c>
      <c r="K241">
        <v>72.92951851851852</v>
      </c>
      <c r="N241" s="31">
        <v>42055.583333333336</v>
      </c>
      <c r="O241">
        <v>71.92107407407407</v>
      </c>
    </row>
    <row r="242" spans="2:15" ht="15" customHeight="1">
      <c r="B242" s="31">
        <v>42055.947916666664</v>
      </c>
      <c r="C242">
        <v>63.344777777777772</v>
      </c>
      <c r="F242" s="31">
        <v>42055.854166666664</v>
      </c>
      <c r="G242">
        <v>57.504666666666658</v>
      </c>
      <c r="J242" s="31">
        <v>42055.854166666664</v>
      </c>
      <c r="K242">
        <v>62.372259259259259</v>
      </c>
      <c r="N242" s="31">
        <v>42055.854166666664</v>
      </c>
      <c r="O242">
        <v>59.263962962962957</v>
      </c>
    </row>
    <row r="243" spans="2:15" ht="15" customHeight="1">
      <c r="B243" s="31">
        <v>42056.21875</v>
      </c>
      <c r="C243">
        <v>59.149666666666668</v>
      </c>
      <c r="F243" s="31">
        <v>42056.125</v>
      </c>
      <c r="G243">
        <v>54.557296296296293</v>
      </c>
      <c r="J243" s="31">
        <v>42056.125</v>
      </c>
      <c r="K243">
        <v>58.085851851851857</v>
      </c>
      <c r="N243" s="31">
        <v>42056.125</v>
      </c>
      <c r="O243">
        <v>56.326703703703707</v>
      </c>
    </row>
    <row r="244" spans="2:15">
      <c r="B244" s="31">
        <v>42056.489583333336</v>
      </c>
      <c r="C244">
        <v>71.671370370370383</v>
      </c>
      <c r="F244" s="31">
        <v>42056.395833333336</v>
      </c>
      <c r="G244">
        <v>75.344000000000008</v>
      </c>
      <c r="J244" s="31">
        <v>42056.395833333336</v>
      </c>
      <c r="K244">
        <v>72.440259259259264</v>
      </c>
      <c r="N244" s="31">
        <v>42056.395833333336</v>
      </c>
      <c r="O244">
        <v>76.260111111111129</v>
      </c>
    </row>
    <row r="245" spans="2:15" ht="15" customHeight="1">
      <c r="B245" s="31">
        <v>42056.760416666664</v>
      </c>
      <c r="C245">
        <v>67.94892592592592</v>
      </c>
      <c r="F245" s="31">
        <v>42056.677083333336</v>
      </c>
      <c r="G245">
        <v>59.741851851851841</v>
      </c>
      <c r="J245" s="31">
        <v>42056.677083333336</v>
      </c>
      <c r="K245">
        <v>64.89222222222223</v>
      </c>
      <c r="N245" s="31">
        <v>42056.677083333336</v>
      </c>
      <c r="O245">
        <v>62.360814814814809</v>
      </c>
    </row>
    <row r="246" spans="2:15" ht="15" customHeight="1">
      <c r="B246" s="31">
        <v>42057.041666666664</v>
      </c>
      <c r="C246">
        <v>60.908111111111104</v>
      </c>
      <c r="F246" s="31">
        <v>42056.947916666664</v>
      </c>
      <c r="G246">
        <v>55.20981481481482</v>
      </c>
      <c r="J246" s="31">
        <v>42056.947916666664</v>
      </c>
      <c r="K246">
        <v>59.14303703703704</v>
      </c>
      <c r="N246" s="31">
        <v>42056.947916666664</v>
      </c>
      <c r="O246">
        <v>57.218629629629625</v>
      </c>
    </row>
    <row r="247" spans="2:15">
      <c r="B247" s="31">
        <v>42057.3125</v>
      </c>
      <c r="C247">
        <v>60.375962962962966</v>
      </c>
      <c r="F247" s="31">
        <v>42057.21875</v>
      </c>
      <c r="G247">
        <v>58.798703703703701</v>
      </c>
      <c r="J247" s="31">
        <v>42057.21875</v>
      </c>
      <c r="K247">
        <v>59.763703703703705</v>
      </c>
      <c r="N247" s="31">
        <v>42057.21875</v>
      </c>
      <c r="O247">
        <v>59.284740740740745</v>
      </c>
    </row>
    <row r="248" spans="2:15" ht="15" customHeight="1">
      <c r="B248" s="31">
        <v>42057.583333333336</v>
      </c>
      <c r="C248">
        <v>66.503925925925927</v>
      </c>
      <c r="F248" s="31">
        <v>42057.489583333336</v>
      </c>
      <c r="G248">
        <v>66.23303703703705</v>
      </c>
      <c r="J248" s="31">
        <v>42057.489583333336</v>
      </c>
      <c r="K248">
        <v>67.343074074074067</v>
      </c>
      <c r="N248" s="31">
        <v>42057.489583333336</v>
      </c>
      <c r="O248">
        <v>66.32903703703704</v>
      </c>
    </row>
    <row r="249" spans="2:15" ht="15" customHeight="1">
      <c r="B249" s="31">
        <v>42057.854166666664</v>
      </c>
      <c r="C249">
        <v>55.575111111111113</v>
      </c>
      <c r="F249" s="31">
        <v>42057.770833333336</v>
      </c>
      <c r="G249">
        <v>47.104999999999997</v>
      </c>
      <c r="J249" s="31">
        <v>42057.770833333336</v>
      </c>
      <c r="K249">
        <v>53.3502962962963</v>
      </c>
      <c r="N249" s="31">
        <v>42057.770833333336</v>
      </c>
      <c r="O249">
        <v>50.146777777777778</v>
      </c>
    </row>
    <row r="250" spans="2:15">
      <c r="B250" s="31">
        <v>42058.135416666664</v>
      </c>
      <c r="C250">
        <v>46.139629629629631</v>
      </c>
      <c r="F250" s="31">
        <v>42058.041666666664</v>
      </c>
      <c r="G250">
        <v>35.314518518518518</v>
      </c>
      <c r="J250" s="31">
        <v>42058.041666666664</v>
      </c>
      <c r="K250">
        <v>43.746629629629631</v>
      </c>
      <c r="N250" s="31">
        <v>42058.041666666664</v>
      </c>
      <c r="O250">
        <v>40.360333333333337</v>
      </c>
    </row>
    <row r="251" spans="2:15" ht="15" customHeight="1">
      <c r="B251" s="31">
        <v>42058.40625</v>
      </c>
      <c r="C251">
        <v>64.755703703703702</v>
      </c>
      <c r="F251" s="31">
        <v>42058.3125</v>
      </c>
      <c r="G251">
        <v>64.475222222222229</v>
      </c>
      <c r="J251" s="31">
        <v>42058.3125</v>
      </c>
      <c r="K251">
        <v>68.091407407407416</v>
      </c>
      <c r="N251" s="31">
        <v>42058.3125</v>
      </c>
      <c r="O251">
        <v>68.576851851851856</v>
      </c>
    </row>
    <row r="252" spans="2:15" ht="15" customHeight="1">
      <c r="B252" s="31">
        <v>42058.677083333336</v>
      </c>
      <c r="C252">
        <v>70.124962962962982</v>
      </c>
      <c r="F252" s="31">
        <v>42058.583333333336</v>
      </c>
      <c r="G252">
        <v>60.89092592592592</v>
      </c>
      <c r="J252" s="31">
        <v>42058.583333333336</v>
      </c>
      <c r="K252">
        <v>66.706851851851852</v>
      </c>
      <c r="N252" s="31">
        <v>42058.583333333336</v>
      </c>
      <c r="O252">
        <v>63.908222222222214</v>
      </c>
    </row>
    <row r="253" spans="2:15">
      <c r="B253" s="31">
        <v>42058.947916666664</v>
      </c>
      <c r="C253">
        <v>49.032148148148146</v>
      </c>
      <c r="F253" s="31">
        <v>42058.864583333336</v>
      </c>
      <c r="G253">
        <v>34.764888888888891</v>
      </c>
      <c r="J253" s="31">
        <v>42058.864583333336</v>
      </c>
      <c r="K253">
        <v>46.252555555555553</v>
      </c>
      <c r="N253" s="31">
        <v>42058.864583333336</v>
      </c>
      <c r="O253">
        <v>41.124925925925929</v>
      </c>
    </row>
    <row r="254" spans="2:15" ht="15" customHeight="1">
      <c r="B254" s="31">
        <v>42059.229166666664</v>
      </c>
      <c r="C254">
        <v>45.502666666666663</v>
      </c>
      <c r="F254" s="31">
        <v>42059.135416666664</v>
      </c>
      <c r="G254">
        <v>34.961518518518517</v>
      </c>
      <c r="J254" s="31">
        <v>42059.135416666664</v>
      </c>
      <c r="K254">
        <v>45.523444444444443</v>
      </c>
      <c r="N254" s="31">
        <v>42059.135416666664</v>
      </c>
      <c r="O254">
        <v>41.045370370370364</v>
      </c>
    </row>
    <row r="255" spans="2:15" ht="15" customHeight="1">
      <c r="B255" s="31">
        <v>42059.5</v>
      </c>
      <c r="C255">
        <v>79.017148148148152</v>
      </c>
      <c r="F255" s="31">
        <v>42059.40625</v>
      </c>
      <c r="G255">
        <v>80.183851851851841</v>
      </c>
      <c r="J255" s="31">
        <v>42059.40625</v>
      </c>
      <c r="K255">
        <v>77.824148148148154</v>
      </c>
      <c r="N255" s="31">
        <v>42059.40625</v>
      </c>
      <c r="O255">
        <v>82.263407407407399</v>
      </c>
    </row>
    <row r="256" spans="2:15">
      <c r="B256" s="31">
        <v>42059.770833333336</v>
      </c>
      <c r="C256">
        <v>65.552407407407415</v>
      </c>
      <c r="F256" s="31">
        <v>42059.677083333336</v>
      </c>
      <c r="G256">
        <v>52.632259259259257</v>
      </c>
      <c r="J256" s="31">
        <v>42059.677083333336</v>
      </c>
      <c r="K256">
        <v>59.637</v>
      </c>
      <c r="N256" s="31">
        <v>42059.677083333336</v>
      </c>
      <c r="O256">
        <v>57.059148148148154</v>
      </c>
    </row>
    <row r="257" spans="2:15" ht="15" customHeight="1">
      <c r="B257" s="31">
        <v>42060.041666666664</v>
      </c>
      <c r="C257">
        <v>47.455037037037037</v>
      </c>
      <c r="F257" s="31">
        <v>42059.958333333336</v>
      </c>
      <c r="G257">
        <v>32.990148148148151</v>
      </c>
      <c r="J257" s="31">
        <v>42059.958333333336</v>
      </c>
      <c r="K257">
        <v>44.6575925925926</v>
      </c>
      <c r="N257" s="31">
        <v>42059.958333333336</v>
      </c>
      <c r="O257">
        <v>40.457518518518519</v>
      </c>
    </row>
    <row r="258" spans="2:15" ht="15" customHeight="1">
      <c r="B258" s="31">
        <v>42060.322916666664</v>
      </c>
      <c r="C258">
        <v>54.46025925925926</v>
      </c>
      <c r="F258" s="31">
        <v>42060.229166666664</v>
      </c>
      <c r="G258">
        <v>48.356444444444442</v>
      </c>
      <c r="J258" s="31">
        <v>42060.229166666664</v>
      </c>
      <c r="K258">
        <v>58.248481481481484</v>
      </c>
      <c r="N258" s="31">
        <v>42060.229166666664</v>
      </c>
      <c r="O258">
        <v>55.157444444444444</v>
      </c>
    </row>
    <row r="259" spans="2:15">
      <c r="B259" s="31">
        <v>42060.59375</v>
      </c>
      <c r="C259">
        <v>82.059296296296296</v>
      </c>
      <c r="F259" s="31">
        <v>42060.5</v>
      </c>
      <c r="G259">
        <v>76.281777777777776</v>
      </c>
      <c r="J259" s="31">
        <v>42060.5</v>
      </c>
      <c r="K259">
        <v>72.41196296296296</v>
      </c>
      <c r="N259" s="31">
        <v>42060.5</v>
      </c>
      <c r="O259">
        <v>75.838925925925935</v>
      </c>
    </row>
    <row r="260" spans="2:15" ht="15" customHeight="1">
      <c r="B260" s="31">
        <v>42060.864583333336</v>
      </c>
      <c r="C260">
        <v>57.709000000000003</v>
      </c>
      <c r="F260" s="31">
        <v>42060.770833333336</v>
      </c>
      <c r="G260">
        <v>43.495148148148154</v>
      </c>
      <c r="J260" s="31">
        <v>42060.770833333336</v>
      </c>
      <c r="K260">
        <v>51.94755555555556</v>
      </c>
      <c r="N260" s="31">
        <v>42060.770833333336</v>
      </c>
      <c r="O260">
        <v>49.89014814814815</v>
      </c>
    </row>
    <row r="261" spans="2:15" ht="15" customHeight="1">
      <c r="B261" s="31">
        <v>42061.135416666664</v>
      </c>
      <c r="C261">
        <v>46.558444444444454</v>
      </c>
      <c r="F261" s="31">
        <v>42061.052083333336</v>
      </c>
      <c r="G261">
        <v>32.688037037037034</v>
      </c>
      <c r="J261" s="31">
        <v>42061.052083333336</v>
      </c>
      <c r="K261">
        <v>42.652518518518519</v>
      </c>
      <c r="N261" s="31">
        <v>42061.052083333336</v>
      </c>
      <c r="O261">
        <v>39.010370370370374</v>
      </c>
    </row>
    <row r="262" spans="2:15">
      <c r="B262" s="31">
        <v>42061.416666666664</v>
      </c>
      <c r="C262">
        <v>70.344777777777779</v>
      </c>
      <c r="F262" s="31">
        <v>42061.322916666664</v>
      </c>
      <c r="G262">
        <v>70.346999999999994</v>
      </c>
      <c r="J262" s="31">
        <v>42061.322916666664</v>
      </c>
      <c r="K262">
        <v>75.901888888888891</v>
      </c>
      <c r="N262" s="31">
        <v>42061.322916666664</v>
      </c>
      <c r="O262">
        <v>73.543925925925919</v>
      </c>
    </row>
    <row r="263" spans="2:15" ht="15" customHeight="1">
      <c r="B263" s="31">
        <v>42061.6875</v>
      </c>
      <c r="C263">
        <v>75.594444444444449</v>
      </c>
      <c r="F263" s="31">
        <v>42061.59375</v>
      </c>
      <c r="G263">
        <v>65.069407407407411</v>
      </c>
      <c r="J263" s="31">
        <v>42061.59375</v>
      </c>
      <c r="K263">
        <v>65.638666666666666</v>
      </c>
      <c r="N263" s="31">
        <v>42061.59375</v>
      </c>
      <c r="O263">
        <v>66.580074074074062</v>
      </c>
    </row>
    <row r="264" spans="2:15" ht="15" customHeight="1">
      <c r="B264" s="31">
        <v>42061.958333333336</v>
      </c>
      <c r="C264">
        <v>53.921777777777777</v>
      </c>
      <c r="F264" s="31">
        <v>42061.864583333336</v>
      </c>
      <c r="G264">
        <v>39.449148148148147</v>
      </c>
      <c r="J264" s="31">
        <v>42061.864583333336</v>
      </c>
      <c r="K264">
        <v>48.598962962962965</v>
      </c>
      <c r="N264" s="31">
        <v>42061.864583333336</v>
      </c>
      <c r="O264">
        <v>45.375370370370369</v>
      </c>
    </row>
    <row r="265" spans="2:15">
      <c r="B265" s="31">
        <v>42062.229166666664</v>
      </c>
      <c r="C265">
        <v>50.250925925925934</v>
      </c>
      <c r="F265" s="31">
        <v>42062.145833333336</v>
      </c>
      <c r="G265">
        <v>39.994555555555557</v>
      </c>
      <c r="J265" s="31">
        <v>42062.145833333336</v>
      </c>
      <c r="K265">
        <v>50.781851851851854</v>
      </c>
      <c r="N265" s="31">
        <v>42062.145833333336</v>
      </c>
      <c r="O265">
        <v>44.897518518518524</v>
      </c>
    </row>
    <row r="266" spans="2:15" ht="15" customHeight="1">
      <c r="B266" s="31">
        <v>42062.510416666664</v>
      </c>
      <c r="C266">
        <v>81.481185185185197</v>
      </c>
      <c r="F266" s="31">
        <v>42062.416666666664</v>
      </c>
      <c r="G266">
        <v>79.184481481481484</v>
      </c>
      <c r="J266" s="31">
        <v>42062.416666666664</v>
      </c>
      <c r="K266">
        <v>77.252259259259247</v>
      </c>
      <c r="N266" s="31">
        <v>42062.416666666664</v>
      </c>
      <c r="O266">
        <v>79.309444444444438</v>
      </c>
    </row>
    <row r="267" spans="2:15" ht="15" customHeight="1">
      <c r="B267" s="31">
        <v>42062.78125</v>
      </c>
      <c r="C267">
        <v>65.970629629629641</v>
      </c>
      <c r="F267" s="31">
        <v>42062.6875</v>
      </c>
      <c r="G267">
        <v>54.306962962962963</v>
      </c>
      <c r="J267" s="31">
        <v>42062.6875</v>
      </c>
      <c r="K267">
        <v>58.12811111111111</v>
      </c>
      <c r="N267" s="31">
        <v>42062.6875</v>
      </c>
      <c r="O267">
        <v>57.005333333333333</v>
      </c>
    </row>
    <row r="268" spans="2:15">
      <c r="B268" s="31">
        <v>42063.052083333336</v>
      </c>
      <c r="C268">
        <v>51.987925925925929</v>
      </c>
      <c r="F268" s="31">
        <v>42062.958333333336</v>
      </c>
      <c r="G268">
        <v>42.119370370370369</v>
      </c>
      <c r="J268" s="31">
        <v>42062.958333333336</v>
      </c>
      <c r="K268">
        <v>48.909740740740745</v>
      </c>
      <c r="N268" s="31">
        <v>42062.958333333336</v>
      </c>
      <c r="O268">
        <v>46.075555555555553</v>
      </c>
    </row>
    <row r="269" spans="2:15" ht="15" customHeight="1">
      <c r="B269" s="31">
        <v>42063.322916666664</v>
      </c>
      <c r="C269">
        <v>57.643296296296292</v>
      </c>
      <c r="F269" s="31">
        <v>42063.239583333336</v>
      </c>
      <c r="G269">
        <v>54.773851851851852</v>
      </c>
      <c r="J269" s="31">
        <v>42063.239583333336</v>
      </c>
      <c r="K269">
        <v>63.100074074074065</v>
      </c>
      <c r="N269" s="31">
        <v>42063.239583333336</v>
      </c>
      <c r="O269">
        <v>58.546629629629628</v>
      </c>
    </row>
    <row r="270" spans="2:15" ht="15" customHeight="1">
      <c r="B270" s="31">
        <v>42063.604166666664</v>
      </c>
      <c r="C270">
        <v>77.649185185185175</v>
      </c>
      <c r="F270" s="31">
        <v>42063.510416666664</v>
      </c>
      <c r="G270">
        <v>78.20725925925926</v>
      </c>
      <c r="J270" s="31">
        <v>42063.510416666664</v>
      </c>
      <c r="K270">
        <v>76.779259259259263</v>
      </c>
      <c r="N270" s="31">
        <v>42063.510416666664</v>
      </c>
      <c r="O270">
        <v>75.706259259259255</v>
      </c>
    </row>
    <row r="271" spans="2:15">
      <c r="B271" s="31">
        <v>42063.875</v>
      </c>
      <c r="C271">
        <v>55.482296296296305</v>
      </c>
      <c r="F271" s="31">
        <v>42063.78125</v>
      </c>
      <c r="G271">
        <v>43.650370370370375</v>
      </c>
      <c r="J271" s="31">
        <v>42063.78125</v>
      </c>
      <c r="K271">
        <v>50.50355555555555</v>
      </c>
      <c r="N271" s="31">
        <v>42063.78125</v>
      </c>
      <c r="O271">
        <v>47.636703703703709</v>
      </c>
    </row>
    <row r="272" spans="2:15" ht="15" customHeight="1">
      <c r="B272" s="31">
        <v>42064.145833333336</v>
      </c>
      <c r="C272">
        <v>49.179740740740748</v>
      </c>
      <c r="F272" s="31">
        <v>42064.052083333336</v>
      </c>
      <c r="G272">
        <v>40.703111111111106</v>
      </c>
      <c r="J272" s="31">
        <v>42064.052083333336</v>
      </c>
      <c r="K272">
        <v>46.391888888888879</v>
      </c>
      <c r="N272" s="31">
        <v>42064.052083333336</v>
      </c>
      <c r="O272">
        <v>43.700481481481482</v>
      </c>
    </row>
    <row r="273" spans="2:15" ht="15" customHeight="1">
      <c r="B273" s="31">
        <v>42064.416666666664</v>
      </c>
      <c r="C273">
        <v>64.759962962962959</v>
      </c>
      <c r="F273" s="31">
        <v>42064.333333333336</v>
      </c>
      <c r="G273">
        <v>64.869629629629628</v>
      </c>
      <c r="J273" s="31">
        <v>42064.333333333336</v>
      </c>
      <c r="K273">
        <v>68.936037037037053</v>
      </c>
      <c r="N273" s="31">
        <v>42064.333333333336</v>
      </c>
      <c r="O273">
        <v>67.045481481481488</v>
      </c>
    </row>
    <row r="274" spans="2:15">
      <c r="B274" s="31">
        <v>42064.697916666664</v>
      </c>
      <c r="C274">
        <v>63.532074074074067</v>
      </c>
      <c r="F274" s="31">
        <v>42064.604166666664</v>
      </c>
      <c r="G274">
        <v>55.977777777777781</v>
      </c>
      <c r="J274" s="31">
        <v>42064.604166666664</v>
      </c>
      <c r="K274">
        <v>59.029481481481476</v>
      </c>
      <c r="N274" s="31">
        <v>42064.604166666664</v>
      </c>
      <c r="O274">
        <v>57.767185185185184</v>
      </c>
    </row>
    <row r="275" spans="2:15" ht="15" customHeight="1">
      <c r="B275" s="31">
        <v>42064.96875</v>
      </c>
      <c r="C275">
        <v>47.838888888888881</v>
      </c>
      <c r="F275" s="31">
        <v>42064.875</v>
      </c>
      <c r="G275">
        <v>36.141333333333336</v>
      </c>
      <c r="J275" s="31">
        <v>42064.875</v>
      </c>
      <c r="K275">
        <v>44.539259259259261</v>
      </c>
      <c r="N275" s="31">
        <v>42064.875</v>
      </c>
      <c r="O275">
        <v>41.487814814814811</v>
      </c>
    </row>
    <row r="276" spans="2:15" ht="15" customHeight="1">
      <c r="B276" s="31">
        <v>42065.239583333336</v>
      </c>
      <c r="C276">
        <v>46.880296296296301</v>
      </c>
      <c r="F276" s="31">
        <v>42065.145833333336</v>
      </c>
      <c r="G276">
        <v>40.030999999999999</v>
      </c>
      <c r="J276" s="31">
        <v>42065.145833333336</v>
      </c>
      <c r="K276">
        <v>48.288666666666664</v>
      </c>
      <c r="N276" s="31">
        <v>42065.145833333336</v>
      </c>
      <c r="O276">
        <v>44.587629629629625</v>
      </c>
    </row>
    <row r="277" spans="2:15">
      <c r="B277" s="31">
        <v>42065.510416666664</v>
      </c>
      <c r="C277">
        <v>66.759370370370377</v>
      </c>
      <c r="F277" s="31">
        <v>42065.427083333336</v>
      </c>
      <c r="G277">
        <v>68.347111111111118</v>
      </c>
      <c r="J277" s="31">
        <v>42065.427083333336</v>
      </c>
      <c r="K277">
        <v>69.095925925925926</v>
      </c>
      <c r="N277" s="31">
        <v>42065.427083333336</v>
      </c>
      <c r="O277">
        <v>68.388740740740744</v>
      </c>
    </row>
    <row r="278" spans="2:15" ht="15" customHeight="1">
      <c r="B278" s="31">
        <v>42065.791666666664</v>
      </c>
      <c r="C278">
        <v>53.92166666666666</v>
      </c>
      <c r="F278" s="31">
        <v>42065.697916666664</v>
      </c>
      <c r="G278">
        <v>43.201481481481487</v>
      </c>
      <c r="J278" s="31">
        <v>42065.697916666664</v>
      </c>
      <c r="K278">
        <v>50.995740740740736</v>
      </c>
      <c r="N278" s="31">
        <v>42065.697916666664</v>
      </c>
      <c r="O278">
        <v>48.113666666666667</v>
      </c>
    </row>
    <row r="279" spans="2:15" ht="15" customHeight="1">
      <c r="B279" s="31">
        <v>42066.0625</v>
      </c>
      <c r="C279">
        <v>42.333666666666666</v>
      </c>
      <c r="F279" s="31">
        <v>42065.96875</v>
      </c>
      <c r="G279">
        <v>31.104333333333333</v>
      </c>
      <c r="J279" s="31">
        <v>42065.96875</v>
      </c>
      <c r="K279">
        <v>39.652111111111111</v>
      </c>
      <c r="N279" s="31">
        <v>42065.96875</v>
      </c>
      <c r="O279">
        <v>36.230999999999995</v>
      </c>
    </row>
    <row r="280" spans="2:15">
      <c r="B280" s="31">
        <v>42066.333333333336</v>
      </c>
      <c r="C280">
        <v>54.169518518518522</v>
      </c>
      <c r="F280" s="31">
        <v>42066.239583333336</v>
      </c>
      <c r="G280">
        <v>48.885222222222218</v>
      </c>
      <c r="J280" s="31">
        <v>42066.239583333336</v>
      </c>
      <c r="K280">
        <v>59.346296296296295</v>
      </c>
      <c r="N280" s="31">
        <v>42066.239583333336</v>
      </c>
      <c r="O280">
        <v>54.860074074074078</v>
      </c>
    </row>
    <row r="281" spans="2:15" ht="15" customHeight="1">
      <c r="B281" s="31">
        <v>42066.604166666664</v>
      </c>
      <c r="C281">
        <v>81.368740740740748</v>
      </c>
      <c r="F281" s="31">
        <v>42066.520833333336</v>
      </c>
      <c r="G281">
        <v>74.458925925925925</v>
      </c>
      <c r="J281" s="31">
        <v>42066.520833333336</v>
      </c>
      <c r="K281">
        <v>71.315481481481484</v>
      </c>
      <c r="N281" s="31">
        <v>42066.520833333336</v>
      </c>
      <c r="O281">
        <v>74.365111111111105</v>
      </c>
    </row>
    <row r="282" spans="2:15" ht="15" customHeight="1">
      <c r="B282" s="31">
        <v>42066.885416666664</v>
      </c>
      <c r="C282">
        <v>55.182407407407403</v>
      </c>
      <c r="F282" s="31">
        <v>42066.791666666664</v>
      </c>
      <c r="G282">
        <v>43.157333333333327</v>
      </c>
      <c r="J282" s="31">
        <v>42066.791666666664</v>
      </c>
      <c r="K282">
        <v>50.226925925925933</v>
      </c>
      <c r="N282" s="31">
        <v>42066.791666666664</v>
      </c>
      <c r="O282">
        <v>48.278555555555556</v>
      </c>
    </row>
    <row r="283" spans="2:15">
      <c r="B283" s="31">
        <v>42067.15625</v>
      </c>
      <c r="C283">
        <v>44.444740740740741</v>
      </c>
      <c r="F283" s="31">
        <v>42067.0625</v>
      </c>
      <c r="G283">
        <v>32.107629629629628</v>
      </c>
      <c r="J283" s="31">
        <v>42067.0625</v>
      </c>
      <c r="K283">
        <v>41.447222222222223</v>
      </c>
      <c r="N283" s="31">
        <v>42067.0625</v>
      </c>
      <c r="O283">
        <v>37.998148148148147</v>
      </c>
    </row>
    <row r="284" spans="2:15" ht="15" customHeight="1">
      <c r="B284" s="31">
        <v>42067.427083333336</v>
      </c>
      <c r="C284">
        <v>73.950481481481475</v>
      </c>
      <c r="F284" s="31">
        <v>42067.333333333336</v>
      </c>
      <c r="G284">
        <v>75.089814814814815</v>
      </c>
      <c r="J284" s="31">
        <v>42067.333333333336</v>
      </c>
      <c r="K284">
        <v>81.810037037037048</v>
      </c>
      <c r="N284" s="31">
        <v>42067.333333333336</v>
      </c>
      <c r="O284">
        <v>77.118222222222229</v>
      </c>
    </row>
    <row r="285" spans="2:15" ht="15" customHeight="1">
      <c r="B285" s="31">
        <v>42067.697916666664</v>
      </c>
      <c r="C285">
        <v>75.695962962962952</v>
      </c>
      <c r="F285" s="31">
        <v>42067.614583333336</v>
      </c>
      <c r="G285">
        <v>64.553296296296296</v>
      </c>
      <c r="J285" s="31">
        <v>42067.614583333336</v>
      </c>
      <c r="K285">
        <v>68.707407407407416</v>
      </c>
      <c r="N285" s="31">
        <v>42067.614583333336</v>
      </c>
      <c r="O285">
        <v>66.949703703703705</v>
      </c>
    </row>
    <row r="286" spans="2:15">
      <c r="B286" s="31">
        <v>42067.979166666664</v>
      </c>
      <c r="C286">
        <v>50.385962962962964</v>
      </c>
      <c r="F286" s="31">
        <v>42067.885416666664</v>
      </c>
      <c r="G286">
        <v>34.654185185185185</v>
      </c>
      <c r="J286" s="31">
        <v>42067.885416666664</v>
      </c>
      <c r="K286">
        <v>44.959703703703696</v>
      </c>
      <c r="N286" s="31">
        <v>42067.885416666664</v>
      </c>
      <c r="O286">
        <v>40.673259259259254</v>
      </c>
    </row>
    <row r="287" spans="2:15" ht="15" customHeight="1">
      <c r="B287" s="31">
        <v>42068.25</v>
      </c>
      <c r="C287">
        <v>49.009481481481487</v>
      </c>
      <c r="F287" s="31">
        <v>42068.15625</v>
      </c>
      <c r="G287">
        <v>39.035703703703696</v>
      </c>
      <c r="J287" s="31">
        <v>42068.15625</v>
      </c>
      <c r="K287">
        <v>52.222592592592598</v>
      </c>
      <c r="N287" s="31">
        <v>42068.15625</v>
      </c>
      <c r="O287">
        <v>44.617666666666672</v>
      </c>
    </row>
    <row r="288" spans="2:15" ht="15" customHeight="1">
      <c r="B288" s="31">
        <v>42068.520833333336</v>
      </c>
      <c r="C288">
        <v>86.003</v>
      </c>
      <c r="F288" s="31">
        <v>42068.427083333336</v>
      </c>
      <c r="G288">
        <v>90.566222222222223</v>
      </c>
      <c r="J288" s="31">
        <v>42068.427083333336</v>
      </c>
      <c r="K288">
        <v>90.627518518518514</v>
      </c>
      <c r="N288" s="31">
        <v>42068.427083333336</v>
      </c>
      <c r="O288">
        <v>89.633296296296294</v>
      </c>
    </row>
    <row r="289" spans="2:15">
      <c r="B289" s="31">
        <v>42068.791666666664</v>
      </c>
      <c r="C289">
        <v>64.903444444444446</v>
      </c>
      <c r="F289" s="31">
        <v>42068.708333333336</v>
      </c>
      <c r="G289">
        <v>47.956296296296301</v>
      </c>
      <c r="J289" s="31">
        <v>42068.708333333336</v>
      </c>
      <c r="K289">
        <v>58.121407407407411</v>
      </c>
      <c r="N289" s="31">
        <v>42068.708333333336</v>
      </c>
      <c r="O289">
        <v>54.686851851851856</v>
      </c>
    </row>
    <row r="290" spans="2:15" ht="15" customHeight="1">
      <c r="B290" s="31">
        <v>42069.072916666664</v>
      </c>
      <c r="C290">
        <v>49.785666666666678</v>
      </c>
      <c r="F290" s="31">
        <v>42068.979166666664</v>
      </c>
      <c r="G290">
        <v>39.050703703703704</v>
      </c>
      <c r="J290" s="31">
        <v>42068.979166666664</v>
      </c>
      <c r="K290">
        <v>47.828666666666663</v>
      </c>
      <c r="N290" s="31">
        <v>42068.979166666664</v>
      </c>
      <c r="O290">
        <v>44.98062962962964</v>
      </c>
    </row>
    <row r="291" spans="2:15" ht="15" customHeight="1">
      <c r="B291" s="31">
        <v>42069.34375</v>
      </c>
      <c r="C291">
        <v>68.76722222222223</v>
      </c>
      <c r="F291" s="31">
        <v>42069.25</v>
      </c>
      <c r="G291">
        <v>70.037370370370368</v>
      </c>
      <c r="J291" s="31">
        <v>42069.25</v>
      </c>
      <c r="K291">
        <v>80.845777777777769</v>
      </c>
      <c r="N291" s="31">
        <v>42069.25</v>
      </c>
      <c r="O291">
        <v>73.199888888888893</v>
      </c>
    </row>
    <row r="292" spans="2:15">
      <c r="B292" s="31"/>
      <c r="F292" s="31">
        <v>42069.520833333336</v>
      </c>
      <c r="G292">
        <v>102.44874999999999</v>
      </c>
      <c r="J292" s="31">
        <v>42069.520833333336</v>
      </c>
      <c r="K292">
        <v>110.86775</v>
      </c>
      <c r="N292" s="31">
        <v>42069.520833333336</v>
      </c>
      <c r="O292">
        <v>99.08475</v>
      </c>
    </row>
    <row r="293" spans="2:15" ht="15" customHeight="1">
      <c r="B293" s="31"/>
      <c r="G293" s="31"/>
    </row>
    <row r="294" spans="2:15" ht="15" customHeight="1">
      <c r="B294" s="31"/>
      <c r="G294" s="31"/>
    </row>
    <row r="295" spans="2:15">
      <c r="B295" s="31"/>
      <c r="G295" s="31"/>
    </row>
    <row r="296" spans="2:15" ht="15" customHeight="1">
      <c r="B296" s="31"/>
      <c r="G296" s="31"/>
    </row>
    <row r="297" spans="2:15" ht="15" customHeight="1">
      <c r="B297" s="31"/>
      <c r="G297" s="31"/>
    </row>
    <row r="298" spans="2:15">
      <c r="B298" s="31"/>
      <c r="G298" s="31"/>
    </row>
    <row r="299" spans="2:15" ht="15" customHeight="1">
      <c r="B299" s="31"/>
      <c r="G299" s="31"/>
    </row>
    <row r="300" spans="2:15" ht="15" customHeight="1">
      <c r="B300" s="31"/>
      <c r="G300" s="31"/>
    </row>
    <row r="301" spans="2:15">
      <c r="B301" s="31"/>
      <c r="G301" s="31"/>
    </row>
    <row r="302" spans="2:15" ht="15" customHeight="1">
      <c r="B302" s="31"/>
      <c r="G302" s="31"/>
    </row>
    <row r="303" spans="2:15" ht="15" customHeight="1">
      <c r="B303" s="31"/>
      <c r="G303" s="31"/>
    </row>
    <row r="304" spans="2:15">
      <c r="B304" s="31"/>
      <c r="G304" s="31"/>
    </row>
    <row r="305" spans="2:7" ht="15" customHeight="1">
      <c r="B305" s="31"/>
      <c r="G305" s="31"/>
    </row>
    <row r="306" spans="2:7" ht="15" customHeight="1">
      <c r="B306" s="31"/>
      <c r="G306" s="31"/>
    </row>
    <row r="307" spans="2:7">
      <c r="B307" s="31"/>
      <c r="G307" s="31"/>
    </row>
    <row r="308" spans="2:7" ht="15" customHeight="1">
      <c r="B308" s="31"/>
      <c r="G308" s="31"/>
    </row>
    <row r="309" spans="2:7" ht="15" customHeight="1">
      <c r="B309" s="31"/>
      <c r="G309" s="31"/>
    </row>
    <row r="310" spans="2:7">
      <c r="B310" s="31"/>
      <c r="G310" s="31"/>
    </row>
    <row r="311" spans="2:7" ht="15" customHeight="1">
      <c r="B311" s="31"/>
      <c r="G311" s="31"/>
    </row>
    <row r="312" spans="2:7" ht="15" customHeight="1">
      <c r="B312" s="31"/>
      <c r="G312" s="31"/>
    </row>
    <row r="313" spans="2:7">
      <c r="B313" s="31"/>
      <c r="G313" s="31"/>
    </row>
    <row r="314" spans="2:7" ht="15" customHeight="1">
      <c r="B314" s="31"/>
      <c r="G314" s="31"/>
    </row>
    <row r="315" spans="2:7" ht="15" customHeight="1">
      <c r="B315" s="31"/>
      <c r="G315" s="31"/>
    </row>
    <row r="316" spans="2:7">
      <c r="B316" s="31"/>
      <c r="G316" s="31"/>
    </row>
    <row r="317" spans="2:7" ht="15" customHeight="1">
      <c r="B317" s="31"/>
      <c r="G317" s="31"/>
    </row>
    <row r="318" spans="2:7" ht="15" customHeight="1">
      <c r="B318" s="31"/>
      <c r="G318" s="31"/>
    </row>
    <row r="319" spans="2:7">
      <c r="B319" s="31"/>
      <c r="G319" s="31"/>
    </row>
    <row r="320" spans="2:7" ht="15" customHeight="1">
      <c r="B320" s="31"/>
      <c r="G320" s="31"/>
    </row>
    <row r="321" spans="2:7" ht="15" customHeight="1">
      <c r="B321" s="31"/>
      <c r="G321" s="31"/>
    </row>
    <row r="322" spans="2:7">
      <c r="B322" s="31"/>
      <c r="G322" s="31"/>
    </row>
    <row r="323" spans="2:7" ht="15" customHeight="1">
      <c r="B323" s="31"/>
      <c r="G323" s="31"/>
    </row>
    <row r="324" spans="2:7" ht="15" customHeight="1">
      <c r="B324" s="31"/>
      <c r="G324" s="31"/>
    </row>
    <row r="325" spans="2:7">
      <c r="B325" s="31"/>
      <c r="G325" s="31"/>
    </row>
    <row r="326" spans="2:7" ht="15" customHeight="1">
      <c r="B326" s="31"/>
      <c r="G326" s="31"/>
    </row>
    <row r="327" spans="2:7" ht="15" customHeight="1">
      <c r="B327" s="31"/>
      <c r="G327" s="31"/>
    </row>
    <row r="328" spans="2:7">
      <c r="B328" s="31"/>
      <c r="G328" s="31"/>
    </row>
    <row r="329" spans="2:7" ht="15" customHeight="1">
      <c r="B329" s="31"/>
      <c r="G329" s="31"/>
    </row>
    <row r="330" spans="2:7" ht="15" customHeight="1">
      <c r="B330" s="31"/>
      <c r="G330" s="31"/>
    </row>
    <row r="331" spans="2:7">
      <c r="B331" s="31"/>
      <c r="G331" s="31"/>
    </row>
    <row r="332" spans="2:7" ht="15" customHeight="1">
      <c r="B332" s="31"/>
      <c r="G332" s="31"/>
    </row>
    <row r="333" spans="2:7" ht="15" customHeight="1">
      <c r="B333" s="31"/>
      <c r="G333" s="31"/>
    </row>
    <row r="334" spans="2:7">
      <c r="B334" s="31"/>
      <c r="G334" s="31"/>
    </row>
    <row r="335" spans="2:7" ht="15" customHeight="1">
      <c r="B335" s="31"/>
      <c r="G335" s="31"/>
    </row>
    <row r="336" spans="2:7" ht="15" customHeight="1">
      <c r="B336" s="31"/>
      <c r="G336" s="31"/>
    </row>
    <row r="337" spans="2:7">
      <c r="B337" s="31"/>
      <c r="G337" s="31"/>
    </row>
    <row r="338" spans="2:7" ht="15" customHeight="1">
      <c r="B338" s="31"/>
      <c r="G338" s="31"/>
    </row>
    <row r="339" spans="2:7" ht="15" customHeight="1">
      <c r="B339" s="31"/>
      <c r="G339" s="31"/>
    </row>
    <row r="340" spans="2:7">
      <c r="B340" s="31"/>
      <c r="G340" s="31"/>
    </row>
    <row r="341" spans="2:7" ht="15" customHeight="1">
      <c r="B341" s="31"/>
      <c r="G341" s="31"/>
    </row>
    <row r="342" spans="2:7" ht="15" customHeight="1">
      <c r="B342" s="31"/>
      <c r="G342" s="31"/>
    </row>
    <row r="343" spans="2:7">
      <c r="B343" s="31"/>
      <c r="G343" s="31"/>
    </row>
    <row r="344" spans="2:7" ht="15" customHeight="1">
      <c r="B344" s="31"/>
      <c r="G344" s="31"/>
    </row>
    <row r="345" spans="2:7" ht="15" customHeight="1">
      <c r="B345" s="31"/>
      <c r="G345" s="31"/>
    </row>
    <row r="346" spans="2:7">
      <c r="B346" s="31"/>
      <c r="G346" s="31"/>
    </row>
    <row r="347" spans="2:7" ht="15" customHeight="1">
      <c r="B347" s="31"/>
      <c r="G347" s="31"/>
    </row>
    <row r="348" spans="2:7" ht="15" customHeight="1">
      <c r="B348" s="31"/>
      <c r="G348" s="31"/>
    </row>
    <row r="349" spans="2:7">
      <c r="B349" s="31"/>
      <c r="G349" s="31"/>
    </row>
    <row r="350" spans="2:7" ht="15" customHeight="1">
      <c r="B350" s="31"/>
      <c r="G350" s="31"/>
    </row>
    <row r="351" spans="2:7" ht="15" customHeight="1">
      <c r="B351" s="31"/>
      <c r="G351" s="31"/>
    </row>
    <row r="352" spans="2:7">
      <c r="B352" s="31"/>
      <c r="G352" s="31"/>
    </row>
    <row r="353" spans="2:7" ht="15" customHeight="1">
      <c r="B353" s="31"/>
      <c r="G353" s="31"/>
    </row>
    <row r="354" spans="2:7" ht="15" customHeight="1">
      <c r="B354" s="31"/>
      <c r="G354" s="31"/>
    </row>
    <row r="355" spans="2:7">
      <c r="B355" s="31"/>
      <c r="G355" s="31"/>
    </row>
    <row r="356" spans="2:7" ht="15" customHeight="1">
      <c r="B356" s="31"/>
      <c r="G356" s="31"/>
    </row>
    <row r="357" spans="2:7" ht="15" customHeight="1">
      <c r="B357" s="31"/>
      <c r="G357" s="31"/>
    </row>
    <row r="358" spans="2:7">
      <c r="B358" s="31"/>
      <c r="G358" s="31"/>
    </row>
    <row r="359" spans="2:7" ht="15" customHeight="1">
      <c r="B359" s="31"/>
      <c r="G359" s="31"/>
    </row>
    <row r="360" spans="2:7" ht="15" customHeight="1">
      <c r="B360" s="31"/>
      <c r="G360" s="31"/>
    </row>
    <row r="361" spans="2:7">
      <c r="B361" s="31"/>
      <c r="G361" s="31"/>
    </row>
    <row r="362" spans="2:7" ht="15" customHeight="1">
      <c r="B362" s="31"/>
      <c r="G362" s="31"/>
    </row>
    <row r="363" spans="2:7" ht="15" customHeight="1">
      <c r="B363" s="31"/>
      <c r="G363" s="31"/>
    </row>
    <row r="364" spans="2:7">
      <c r="B364" s="31"/>
      <c r="G364" s="31"/>
    </row>
    <row r="365" spans="2:7" ht="15" customHeight="1">
      <c r="B365" s="31"/>
      <c r="G365" s="31"/>
    </row>
    <row r="366" spans="2:7" ht="15" customHeight="1">
      <c r="B366" s="31"/>
      <c r="G366" s="31"/>
    </row>
    <row r="367" spans="2:7">
      <c r="B367" s="31"/>
      <c r="G367" s="31"/>
    </row>
    <row r="368" spans="2:7" ht="15" customHeight="1">
      <c r="B368" s="31"/>
      <c r="G368" s="31"/>
    </row>
    <row r="369" spans="2:7" ht="15" customHeight="1">
      <c r="B369" s="31"/>
      <c r="G369" s="31"/>
    </row>
    <row r="370" spans="2:7">
      <c r="B370" s="31"/>
      <c r="G370" s="31"/>
    </row>
    <row r="371" spans="2:7" ht="15" customHeight="1">
      <c r="B371" s="31"/>
      <c r="G371" s="31"/>
    </row>
    <row r="372" spans="2:7" ht="15" customHeight="1">
      <c r="B372" s="31"/>
      <c r="G372" s="31"/>
    </row>
    <row r="373" spans="2:7">
      <c r="B373" s="31"/>
      <c r="G373" s="31"/>
    </row>
    <row r="374" spans="2:7" ht="15" customHeight="1">
      <c r="B374" s="31"/>
      <c r="G374" s="31"/>
    </row>
    <row r="375" spans="2:7" ht="15" customHeight="1">
      <c r="B375" s="31"/>
      <c r="G375" s="31"/>
    </row>
    <row r="376" spans="2:7">
      <c r="B376" s="31"/>
      <c r="G376" s="31"/>
    </row>
    <row r="377" spans="2:7" ht="15" customHeight="1">
      <c r="B377" s="31"/>
      <c r="G377" s="31"/>
    </row>
    <row r="378" spans="2:7" ht="15" customHeight="1">
      <c r="B378" s="31"/>
      <c r="G378" s="31"/>
    </row>
    <row r="379" spans="2:7">
      <c r="B379" s="31"/>
      <c r="G379" s="31"/>
    </row>
    <row r="380" spans="2:7" ht="15" customHeight="1">
      <c r="B380" s="31"/>
      <c r="G380" s="31"/>
    </row>
    <row r="381" spans="2:7" ht="15" customHeight="1">
      <c r="B381" s="31"/>
      <c r="G381" s="31"/>
    </row>
    <row r="382" spans="2:7">
      <c r="B382" s="31"/>
      <c r="G382" s="31"/>
    </row>
    <row r="383" spans="2:7" ht="15" customHeight="1">
      <c r="B383" s="31"/>
      <c r="G383" s="31"/>
    </row>
    <row r="384" spans="2:7" ht="15" customHeight="1">
      <c r="B384" s="31"/>
      <c r="G384" s="31"/>
    </row>
    <row r="385" spans="2:7">
      <c r="B385" s="31"/>
      <c r="G385" s="31"/>
    </row>
    <row r="386" spans="2:7" ht="15" customHeight="1">
      <c r="B386" s="31"/>
      <c r="G386" s="31"/>
    </row>
    <row r="387" spans="2:7" ht="15" customHeight="1">
      <c r="B387" s="31"/>
      <c r="G387" s="31"/>
    </row>
    <row r="388" spans="2:7">
      <c r="B388" s="31"/>
      <c r="G388" s="31"/>
    </row>
    <row r="389" spans="2:7" ht="15" customHeight="1">
      <c r="B389" s="31"/>
      <c r="G389" s="31"/>
    </row>
    <row r="390" spans="2:7" ht="15" customHeight="1">
      <c r="B390" s="31"/>
      <c r="G390" s="31"/>
    </row>
    <row r="391" spans="2:7">
      <c r="B391" s="31"/>
      <c r="G391" s="31"/>
    </row>
    <row r="392" spans="2:7" ht="15" customHeight="1">
      <c r="B392" s="31"/>
      <c r="G392" s="31"/>
    </row>
    <row r="393" spans="2:7" ht="15" customHeight="1">
      <c r="B393" s="31"/>
      <c r="G393" s="31"/>
    </row>
    <row r="394" spans="2:7">
      <c r="B394" s="31"/>
      <c r="G394" s="31"/>
    </row>
    <row r="395" spans="2:7" ht="15" customHeight="1">
      <c r="B395" s="31"/>
      <c r="G395" s="31"/>
    </row>
    <row r="396" spans="2:7" ht="15" customHeight="1">
      <c r="B396" s="31"/>
      <c r="G396" s="31"/>
    </row>
    <row r="397" spans="2:7">
      <c r="B397" s="31"/>
      <c r="G397" s="31"/>
    </row>
    <row r="398" spans="2:7" ht="15" customHeight="1">
      <c r="B398" s="31"/>
      <c r="G398" s="31"/>
    </row>
    <row r="399" spans="2:7" ht="15" customHeight="1">
      <c r="B399" s="31"/>
      <c r="G399" s="31"/>
    </row>
    <row r="400" spans="2:7">
      <c r="B400" s="31"/>
      <c r="G400" s="31"/>
    </row>
    <row r="401" spans="2:7" ht="15" customHeight="1">
      <c r="B401" s="31"/>
      <c r="G401" s="31"/>
    </row>
    <row r="402" spans="2:7" ht="15" customHeight="1">
      <c r="B402" s="31"/>
      <c r="G402" s="31"/>
    </row>
    <row r="403" spans="2:7">
      <c r="B403" s="31"/>
      <c r="G403" s="31"/>
    </row>
    <row r="404" spans="2:7" ht="15" customHeight="1">
      <c r="B404" s="31"/>
      <c r="G404" s="31"/>
    </row>
    <row r="405" spans="2:7" ht="15" customHeight="1">
      <c r="B405" s="31"/>
      <c r="G405" s="31"/>
    </row>
    <row r="406" spans="2:7">
      <c r="B406" s="31"/>
      <c r="G406" s="31"/>
    </row>
    <row r="407" spans="2:7" ht="15" customHeight="1">
      <c r="B407" s="31"/>
      <c r="G407" s="31"/>
    </row>
    <row r="408" spans="2:7" ht="15" customHeight="1">
      <c r="B408" s="31"/>
      <c r="G408" s="31"/>
    </row>
    <row r="409" spans="2:7">
      <c r="B409" s="31"/>
      <c r="G409" s="31"/>
    </row>
    <row r="410" spans="2:7" ht="15" customHeight="1">
      <c r="B410" s="31"/>
      <c r="G410" s="31"/>
    </row>
    <row r="411" spans="2:7" ht="15" customHeight="1">
      <c r="B411" s="31"/>
      <c r="G411" s="31"/>
    </row>
    <row r="412" spans="2:7">
      <c r="B412" s="31"/>
      <c r="G412" s="31"/>
    </row>
    <row r="413" spans="2:7" ht="15" customHeight="1">
      <c r="B413" s="31"/>
      <c r="G413" s="31"/>
    </row>
    <row r="414" spans="2:7" ht="15" customHeight="1">
      <c r="B414" s="31"/>
      <c r="G414" s="31"/>
    </row>
    <row r="415" spans="2:7">
      <c r="B415" s="31"/>
      <c r="G415" s="31"/>
    </row>
    <row r="416" spans="2:7" ht="15" customHeight="1">
      <c r="B416" s="31"/>
      <c r="G416" s="31"/>
    </row>
    <row r="417" spans="2:7" ht="15" customHeight="1">
      <c r="B417" s="31"/>
      <c r="G417" s="31"/>
    </row>
    <row r="418" spans="2:7">
      <c r="B418" s="31"/>
      <c r="G418" s="31"/>
    </row>
    <row r="419" spans="2:7" ht="15" customHeight="1">
      <c r="B419" s="31"/>
      <c r="G419" s="31"/>
    </row>
    <row r="420" spans="2:7" ht="15" customHeight="1">
      <c r="B420" s="31"/>
      <c r="G420" s="31"/>
    </row>
    <row r="421" spans="2:7">
      <c r="B421" s="31"/>
      <c r="G421" s="31"/>
    </row>
    <row r="422" spans="2:7" ht="15" customHeight="1">
      <c r="B422" s="31"/>
      <c r="G422" s="31"/>
    </row>
    <row r="423" spans="2:7" ht="15" customHeight="1">
      <c r="B423" s="31"/>
      <c r="G423" s="31"/>
    </row>
    <row r="424" spans="2:7">
      <c r="B424" s="31"/>
      <c r="G424" s="31"/>
    </row>
    <row r="425" spans="2:7" ht="15" customHeight="1">
      <c r="B425" s="31"/>
      <c r="G425" s="31"/>
    </row>
    <row r="426" spans="2:7" ht="15" customHeight="1">
      <c r="B426" s="31"/>
      <c r="G426" s="31"/>
    </row>
    <row r="427" spans="2:7">
      <c r="B427" s="31"/>
      <c r="G427" s="31"/>
    </row>
    <row r="428" spans="2:7" ht="15" customHeight="1">
      <c r="B428" s="31"/>
      <c r="G428" s="31"/>
    </row>
    <row r="429" spans="2:7" ht="15" customHeight="1">
      <c r="B429" s="31"/>
      <c r="G429" s="31"/>
    </row>
    <row r="430" spans="2:7">
      <c r="B430" s="31"/>
      <c r="G430" s="31"/>
    </row>
    <row r="431" spans="2:7" ht="15" customHeight="1">
      <c r="B431" s="31"/>
      <c r="G431" s="31"/>
    </row>
    <row r="432" spans="2:7" ht="15" customHeight="1">
      <c r="B432" s="31"/>
      <c r="G432" s="31"/>
    </row>
    <row r="433" spans="2:7">
      <c r="B433" s="31"/>
      <c r="G433" s="31"/>
    </row>
    <row r="434" spans="2:7" ht="15" customHeight="1">
      <c r="B434" s="31"/>
      <c r="G434" s="31"/>
    </row>
    <row r="435" spans="2:7" ht="15" customHeight="1">
      <c r="B435" s="31"/>
      <c r="G435" s="31"/>
    </row>
    <row r="436" spans="2:7">
      <c r="B436" s="31"/>
      <c r="G436" s="31"/>
    </row>
    <row r="437" spans="2:7" ht="15" customHeight="1">
      <c r="B437" s="31"/>
      <c r="G437" s="31"/>
    </row>
    <row r="438" spans="2:7" ht="15" customHeight="1">
      <c r="B438" s="31"/>
      <c r="G438" s="31"/>
    </row>
    <row r="439" spans="2:7">
      <c r="B439" s="31"/>
      <c r="G439" s="31"/>
    </row>
    <row r="440" spans="2:7" ht="15" customHeight="1">
      <c r="B440" s="31"/>
      <c r="G440" s="31"/>
    </row>
    <row r="441" spans="2:7" ht="15" customHeight="1">
      <c r="B441" s="31"/>
      <c r="G441" s="31"/>
    </row>
    <row r="442" spans="2:7">
      <c r="B442" s="31"/>
      <c r="G442" s="31"/>
    </row>
    <row r="443" spans="2:7" ht="15" customHeight="1">
      <c r="B443" s="31"/>
      <c r="G443" s="31"/>
    </row>
    <row r="444" spans="2:7" ht="15" customHeight="1">
      <c r="B444" s="31"/>
      <c r="G444" s="31"/>
    </row>
    <row r="445" spans="2:7">
      <c r="B445" s="31"/>
      <c r="G445" s="31"/>
    </row>
    <row r="446" spans="2:7" ht="15" customHeight="1">
      <c r="B446" s="31"/>
      <c r="G446" s="31"/>
    </row>
    <row r="447" spans="2:7" ht="15" customHeight="1">
      <c r="B447" s="31"/>
      <c r="G447" s="31"/>
    </row>
    <row r="448" spans="2:7">
      <c r="B448" s="31"/>
      <c r="G448" s="31"/>
    </row>
    <row r="449" spans="2:7" ht="15" customHeight="1">
      <c r="B449" s="31"/>
      <c r="G449" s="31"/>
    </row>
    <row r="450" spans="2:7" ht="15" customHeight="1">
      <c r="B450" s="31"/>
      <c r="G450" s="31"/>
    </row>
    <row r="451" spans="2:7">
      <c r="B451" s="31"/>
      <c r="G451" s="31"/>
    </row>
    <row r="452" spans="2:7" ht="15" customHeight="1">
      <c r="B452" s="31"/>
      <c r="G452" s="31"/>
    </row>
    <row r="453" spans="2:7" ht="15" customHeight="1">
      <c r="B453" s="31"/>
      <c r="G453" s="31"/>
    </row>
    <row r="454" spans="2:7">
      <c r="B454" s="31"/>
      <c r="G454" s="31"/>
    </row>
    <row r="455" spans="2:7" ht="15" customHeight="1">
      <c r="B455" s="31"/>
      <c r="G455" s="31"/>
    </row>
    <row r="456" spans="2:7" ht="15" customHeight="1">
      <c r="B456" s="31"/>
      <c r="G456" s="31"/>
    </row>
    <row r="457" spans="2:7">
      <c r="B457" s="31"/>
      <c r="G457" s="31"/>
    </row>
    <row r="458" spans="2:7" ht="15" customHeight="1">
      <c r="B458" s="31"/>
      <c r="G458" s="31"/>
    </row>
    <row r="459" spans="2:7" ht="15" customHeight="1">
      <c r="B459" s="31"/>
      <c r="G459" s="31"/>
    </row>
    <row r="460" spans="2:7">
      <c r="B460" s="31"/>
      <c r="G460" s="31"/>
    </row>
    <row r="461" spans="2:7" ht="15" customHeight="1">
      <c r="B461" s="31"/>
      <c r="G461" s="31"/>
    </row>
    <row r="462" spans="2:7" ht="15" customHeight="1">
      <c r="B462" s="31"/>
      <c r="G462" s="31"/>
    </row>
    <row r="463" spans="2:7">
      <c r="B463" s="31"/>
      <c r="G463" s="31"/>
    </row>
    <row r="464" spans="2:7" ht="15" customHeight="1">
      <c r="B464" s="31"/>
      <c r="G464" s="31"/>
    </row>
    <row r="465" spans="2:7" ht="15" customHeight="1">
      <c r="B465" s="31"/>
      <c r="G465" s="31"/>
    </row>
    <row r="466" spans="2:7">
      <c r="B466" s="31"/>
      <c r="G466" s="31"/>
    </row>
    <row r="467" spans="2:7" ht="15" customHeight="1">
      <c r="B467" s="31"/>
      <c r="G467" s="31"/>
    </row>
    <row r="468" spans="2:7" ht="15" customHeight="1">
      <c r="B468" s="31"/>
      <c r="G468" s="31"/>
    </row>
    <row r="469" spans="2:7">
      <c r="B469" s="31"/>
      <c r="G469" s="31"/>
    </row>
    <row r="470" spans="2:7" ht="15" customHeight="1">
      <c r="B470" s="31"/>
      <c r="G470" s="31"/>
    </row>
    <row r="471" spans="2:7" ht="15" customHeight="1">
      <c r="B471" s="31"/>
      <c r="G471" s="31"/>
    </row>
    <row r="472" spans="2:7">
      <c r="B472" s="31"/>
      <c r="G472" s="31"/>
    </row>
    <row r="473" spans="2:7" ht="15" customHeight="1">
      <c r="B473" s="31"/>
      <c r="G473" s="31"/>
    </row>
    <row r="474" spans="2:7" ht="15" customHeight="1">
      <c r="B474" s="31"/>
      <c r="G474" s="31"/>
    </row>
    <row r="475" spans="2:7">
      <c r="B475" s="31"/>
      <c r="G475" s="31"/>
    </row>
    <row r="476" spans="2:7" ht="15" customHeight="1">
      <c r="B476" s="31"/>
      <c r="G476" s="31"/>
    </row>
    <row r="477" spans="2:7" ht="15" customHeight="1">
      <c r="B477" s="31"/>
      <c r="G477" s="31"/>
    </row>
    <row r="478" spans="2:7">
      <c r="B478" s="31"/>
      <c r="G478" s="31"/>
    </row>
    <row r="479" spans="2:7" ht="15" customHeight="1">
      <c r="B479" s="31"/>
      <c r="G479" s="31"/>
    </row>
    <row r="480" spans="2:7" ht="15" customHeight="1">
      <c r="B480" s="31"/>
      <c r="G480" s="31"/>
    </row>
    <row r="481" spans="2:7">
      <c r="B481" s="31"/>
      <c r="G481" s="31"/>
    </row>
    <row r="482" spans="2:7" ht="15" customHeight="1">
      <c r="B482" s="31"/>
      <c r="G482" s="31"/>
    </row>
    <row r="483" spans="2:7" ht="15" customHeight="1">
      <c r="B483" s="31"/>
      <c r="G483" s="31"/>
    </row>
    <row r="484" spans="2:7">
      <c r="B484" s="31"/>
      <c r="G484" s="31"/>
    </row>
    <row r="485" spans="2:7" ht="15" customHeight="1">
      <c r="B485" s="31"/>
      <c r="G485" s="31"/>
    </row>
    <row r="486" spans="2:7" ht="15" customHeight="1">
      <c r="B486" s="31"/>
      <c r="G486" s="31"/>
    </row>
    <row r="487" spans="2:7">
      <c r="B487" s="31"/>
      <c r="G487" s="31"/>
    </row>
    <row r="488" spans="2:7" ht="15" customHeight="1">
      <c r="B488" s="31"/>
      <c r="G488" s="31"/>
    </row>
    <row r="489" spans="2:7" ht="15" customHeight="1">
      <c r="B489" s="31"/>
      <c r="G489" s="31"/>
    </row>
    <row r="490" spans="2:7">
      <c r="B490" s="31"/>
      <c r="G490" s="31"/>
    </row>
    <row r="491" spans="2:7" ht="15" customHeight="1">
      <c r="B491" s="31"/>
      <c r="G491" s="31"/>
    </row>
    <row r="492" spans="2:7" ht="15" customHeight="1">
      <c r="B492" s="31"/>
      <c r="G492" s="31"/>
    </row>
    <row r="493" spans="2:7">
      <c r="B493" s="31"/>
      <c r="G493" s="31"/>
    </row>
    <row r="494" spans="2:7" ht="15" customHeight="1">
      <c r="B494" s="31"/>
      <c r="G494" s="31"/>
    </row>
    <row r="495" spans="2:7" ht="15" customHeight="1">
      <c r="B495" s="31"/>
      <c r="G495" s="31"/>
    </row>
    <row r="496" spans="2:7">
      <c r="B496" s="31"/>
      <c r="G496" s="31"/>
    </row>
    <row r="497" spans="2:7" ht="15" customHeight="1">
      <c r="B497" s="31"/>
      <c r="G497" s="31"/>
    </row>
    <row r="498" spans="2:7" ht="15" customHeight="1">
      <c r="B498" s="31"/>
      <c r="G498" s="31"/>
    </row>
    <row r="499" spans="2:7">
      <c r="B499" s="31"/>
      <c r="G499" s="31"/>
    </row>
    <row r="500" spans="2:7" ht="15" customHeight="1">
      <c r="B500" s="31"/>
      <c r="G500" s="31"/>
    </row>
    <row r="501" spans="2:7" ht="15" customHeight="1">
      <c r="B501" s="31"/>
      <c r="G501" s="31"/>
    </row>
    <row r="502" spans="2:7">
      <c r="B502" s="31"/>
      <c r="G502" s="31"/>
    </row>
    <row r="503" spans="2:7" ht="15" customHeight="1">
      <c r="B503" s="31"/>
      <c r="G503" s="31"/>
    </row>
    <row r="504" spans="2:7" ht="15" customHeight="1">
      <c r="B504" s="31"/>
      <c r="G504" s="31"/>
    </row>
    <row r="505" spans="2:7">
      <c r="B505" s="31"/>
      <c r="G505" s="31"/>
    </row>
    <row r="506" spans="2:7" ht="15" customHeight="1">
      <c r="B506" s="31"/>
      <c r="G506" s="31"/>
    </row>
    <row r="507" spans="2:7" ht="15" customHeight="1">
      <c r="B507" s="31"/>
      <c r="G507" s="31"/>
    </row>
    <row r="508" spans="2:7">
      <c r="B508" s="31"/>
      <c r="G508" s="31"/>
    </row>
    <row r="509" spans="2:7" ht="15" customHeight="1">
      <c r="B509" s="31"/>
      <c r="G509" s="31"/>
    </row>
    <row r="510" spans="2:7" ht="15" customHeight="1">
      <c r="B510" s="31"/>
      <c r="G510" s="31"/>
    </row>
    <row r="511" spans="2:7">
      <c r="B511" s="31"/>
      <c r="G511" s="31"/>
    </row>
    <row r="512" spans="2:7" ht="15" customHeight="1">
      <c r="B512" s="31"/>
      <c r="G512" s="31"/>
    </row>
    <row r="513" spans="2:7" ht="15" customHeight="1">
      <c r="B513" s="31"/>
      <c r="G513" s="31"/>
    </row>
    <row r="514" spans="2:7">
      <c r="B514" s="31"/>
      <c r="G514" s="31"/>
    </row>
    <row r="515" spans="2:7" ht="15" customHeight="1">
      <c r="B515" s="31"/>
      <c r="G515" s="31"/>
    </row>
    <row r="516" spans="2:7" ht="15" customHeight="1">
      <c r="B516" s="31"/>
      <c r="G516" s="31"/>
    </row>
    <row r="517" spans="2:7">
      <c r="B517" s="31"/>
      <c r="G517" s="31"/>
    </row>
    <row r="518" spans="2:7" ht="15" customHeight="1">
      <c r="B518" s="31"/>
      <c r="G518" s="31"/>
    </row>
    <row r="519" spans="2:7" ht="15" customHeight="1">
      <c r="B519" s="31"/>
      <c r="G519" s="31"/>
    </row>
    <row r="520" spans="2:7">
      <c r="B520" s="31"/>
      <c r="G520" s="31"/>
    </row>
    <row r="521" spans="2:7" ht="15" customHeight="1">
      <c r="B521" s="31"/>
      <c r="G521" s="31"/>
    </row>
    <row r="522" spans="2:7" ht="15" customHeight="1">
      <c r="B522" s="31"/>
      <c r="G522" s="31"/>
    </row>
    <row r="523" spans="2:7">
      <c r="B523" s="31"/>
      <c r="G523" s="31"/>
    </row>
    <row r="524" spans="2:7" ht="15" customHeight="1">
      <c r="B524" s="31"/>
      <c r="G524" s="31"/>
    </row>
    <row r="525" spans="2:7" ht="15" customHeight="1">
      <c r="B525" s="31"/>
      <c r="G525" s="31"/>
    </row>
    <row r="526" spans="2:7">
      <c r="B526" s="31"/>
      <c r="G526" s="31"/>
    </row>
    <row r="527" spans="2:7" ht="15" customHeight="1">
      <c r="B527" s="31"/>
      <c r="G527" s="31"/>
    </row>
    <row r="528" spans="2:7" ht="15" customHeight="1">
      <c r="B528" s="31"/>
      <c r="G528" s="31"/>
    </row>
    <row r="529" spans="2:7">
      <c r="B529" s="31"/>
      <c r="G529" s="31"/>
    </row>
    <row r="530" spans="2:7" ht="15" customHeight="1">
      <c r="B530" s="31"/>
      <c r="G530" s="31"/>
    </row>
    <row r="531" spans="2:7" ht="15" customHeight="1">
      <c r="B531" s="31"/>
      <c r="G531" s="31"/>
    </row>
    <row r="532" spans="2:7">
      <c r="B532" s="31"/>
      <c r="G532" s="31"/>
    </row>
    <row r="533" spans="2:7" ht="15" customHeight="1">
      <c r="B533" s="31"/>
      <c r="G533" s="31"/>
    </row>
    <row r="534" spans="2:7" ht="15" customHeight="1">
      <c r="B534" s="31"/>
      <c r="G534" s="31"/>
    </row>
    <row r="535" spans="2:7">
      <c r="B535" s="31"/>
      <c r="G535" s="31"/>
    </row>
    <row r="536" spans="2:7" ht="15" customHeight="1">
      <c r="B536" s="31"/>
      <c r="G536" s="31"/>
    </row>
    <row r="537" spans="2:7" ht="15" customHeight="1">
      <c r="B537" s="31"/>
      <c r="G537" s="31"/>
    </row>
    <row r="538" spans="2:7">
      <c r="B538" s="31"/>
      <c r="G538" s="31"/>
    </row>
    <row r="539" spans="2:7" ht="15" customHeight="1">
      <c r="B539" s="31"/>
      <c r="G539" s="31"/>
    </row>
    <row r="540" spans="2:7" ht="15" customHeight="1">
      <c r="B540" s="31"/>
      <c r="G540" s="31"/>
    </row>
    <row r="541" spans="2:7">
      <c r="B541" s="31"/>
      <c r="G541" s="31"/>
    </row>
    <row r="542" spans="2:7" ht="15" customHeight="1">
      <c r="B542" s="31"/>
      <c r="G542" s="31"/>
    </row>
    <row r="543" spans="2:7" ht="15" customHeight="1">
      <c r="B543" s="31"/>
      <c r="G543" s="31"/>
    </row>
    <row r="544" spans="2:7">
      <c r="B544" s="31"/>
      <c r="G544" s="31"/>
    </row>
    <row r="545" spans="2:7" ht="15" customHeight="1">
      <c r="B545" s="31"/>
      <c r="G545" s="31"/>
    </row>
    <row r="546" spans="2:7" ht="15" customHeight="1">
      <c r="B546" s="31"/>
      <c r="G546" s="31"/>
    </row>
    <row r="547" spans="2:7">
      <c r="B547" s="31"/>
      <c r="G547" s="31"/>
    </row>
    <row r="548" spans="2:7" ht="15" customHeight="1">
      <c r="B548" s="31"/>
      <c r="G548" s="31"/>
    </row>
    <row r="549" spans="2:7" ht="15" customHeight="1">
      <c r="B549" s="31"/>
      <c r="G549" s="31"/>
    </row>
    <row r="550" spans="2:7">
      <c r="B550" s="31"/>
      <c r="G550" s="31"/>
    </row>
    <row r="551" spans="2:7" ht="15" customHeight="1">
      <c r="B551" s="31"/>
      <c r="G551" s="31"/>
    </row>
    <row r="552" spans="2:7" ht="15" customHeight="1">
      <c r="B552" s="31"/>
      <c r="G552" s="31"/>
    </row>
    <row r="553" spans="2:7">
      <c r="B553" s="31"/>
      <c r="G553" s="31"/>
    </row>
    <row r="554" spans="2:7" ht="15" customHeight="1">
      <c r="B554" s="31"/>
      <c r="G554" s="31"/>
    </row>
    <row r="555" spans="2:7" ht="15" customHeight="1">
      <c r="B555" s="31"/>
      <c r="G555" s="31"/>
    </row>
    <row r="556" spans="2:7">
      <c r="B556" s="31"/>
      <c r="G556" s="31"/>
    </row>
    <row r="557" spans="2:7" ht="15" customHeight="1">
      <c r="B557" s="31"/>
      <c r="G557" s="31"/>
    </row>
    <row r="558" spans="2:7" ht="15" customHeight="1">
      <c r="B558" s="31"/>
      <c r="G558" s="31"/>
    </row>
    <row r="559" spans="2:7">
      <c r="B559" s="31"/>
      <c r="G559" s="31"/>
    </row>
    <row r="560" spans="2:7" ht="15" customHeight="1">
      <c r="B560" s="31"/>
      <c r="G560" s="31"/>
    </row>
    <row r="561" spans="2:7" ht="15" customHeight="1">
      <c r="B561" s="31"/>
      <c r="G561" s="31"/>
    </row>
    <row r="562" spans="2:7">
      <c r="B562" s="31"/>
      <c r="G562" s="31"/>
    </row>
    <row r="563" spans="2:7" ht="15" customHeight="1">
      <c r="B563" s="31"/>
      <c r="G563" s="31"/>
    </row>
    <row r="564" spans="2:7" ht="15" customHeight="1">
      <c r="B564" s="31"/>
      <c r="G564" s="31"/>
    </row>
    <row r="565" spans="2:7">
      <c r="B565" s="31"/>
      <c r="G565" s="31"/>
    </row>
    <row r="566" spans="2:7" ht="15" customHeight="1">
      <c r="B566" s="31"/>
      <c r="G566" s="31"/>
    </row>
    <row r="567" spans="2:7" ht="15" customHeight="1">
      <c r="B567" s="31"/>
      <c r="G567" s="31"/>
    </row>
    <row r="568" spans="2:7">
      <c r="B568" s="31"/>
      <c r="G568" s="31"/>
    </row>
    <row r="569" spans="2:7" ht="15" customHeight="1">
      <c r="B569" s="31"/>
      <c r="G569" s="31"/>
    </row>
    <row r="570" spans="2:7" ht="15" customHeight="1">
      <c r="B570" s="31"/>
      <c r="G570" s="31"/>
    </row>
    <row r="571" spans="2:7">
      <c r="B571" s="31"/>
      <c r="G571" s="31"/>
    </row>
    <row r="572" spans="2:7" ht="15" customHeight="1">
      <c r="B572" s="31"/>
      <c r="G572" s="31"/>
    </row>
    <row r="573" spans="2:7" ht="15" customHeight="1">
      <c r="B573" s="31"/>
      <c r="G573" s="31"/>
    </row>
    <row r="574" spans="2:7">
      <c r="B574" s="31"/>
      <c r="G574" s="31"/>
    </row>
    <row r="575" spans="2:7" ht="15" customHeight="1">
      <c r="B575" s="31"/>
      <c r="G575" s="31"/>
    </row>
    <row r="576" spans="2:7" ht="15" customHeight="1">
      <c r="B576" s="31"/>
      <c r="G576" s="31"/>
    </row>
    <row r="577" spans="2:7">
      <c r="B577" s="31"/>
      <c r="G577" s="31"/>
    </row>
    <row r="578" spans="2:7" ht="15" customHeight="1">
      <c r="B578" s="31"/>
      <c r="G578" s="31"/>
    </row>
    <row r="579" spans="2:7" ht="15" customHeight="1">
      <c r="B579" s="31"/>
      <c r="G579" s="31"/>
    </row>
    <row r="580" spans="2:7">
      <c r="B580" s="31"/>
      <c r="G580" s="31"/>
    </row>
    <row r="581" spans="2:7" ht="15" customHeight="1">
      <c r="B581" s="31"/>
      <c r="G581" s="31"/>
    </row>
    <row r="582" spans="2:7" ht="15" customHeight="1">
      <c r="B582" s="31"/>
      <c r="G582" s="31"/>
    </row>
    <row r="583" spans="2:7">
      <c r="B583" s="31"/>
      <c r="G583" s="31"/>
    </row>
    <row r="584" spans="2:7" ht="15" customHeight="1">
      <c r="B584" s="31"/>
      <c r="G584" s="31"/>
    </row>
    <row r="585" spans="2:7" ht="15" customHeight="1">
      <c r="B585" s="31"/>
      <c r="G585" s="31"/>
    </row>
    <row r="586" spans="2:7">
      <c r="B586" s="31"/>
      <c r="G586" s="31"/>
    </row>
    <row r="587" spans="2:7" ht="15" customHeight="1">
      <c r="B587" s="31"/>
      <c r="G587" s="31"/>
    </row>
    <row r="588" spans="2:7" ht="15" customHeight="1">
      <c r="B588" s="31"/>
      <c r="G588" s="31"/>
    </row>
    <row r="589" spans="2:7">
      <c r="B589" s="31"/>
      <c r="G589" s="31"/>
    </row>
    <row r="590" spans="2:7" ht="15" customHeight="1">
      <c r="B590" s="31"/>
      <c r="G590" s="31"/>
    </row>
    <row r="591" spans="2:7" ht="15" customHeight="1">
      <c r="B591" s="31"/>
      <c r="G591" s="31"/>
    </row>
    <row r="592" spans="2:7">
      <c r="B592" s="31"/>
      <c r="G592" s="31"/>
    </row>
    <row r="593" spans="2:7" ht="15" customHeight="1">
      <c r="B593" s="31"/>
      <c r="G593" s="31"/>
    </row>
    <row r="594" spans="2:7" ht="15" customHeight="1">
      <c r="B594" s="31"/>
      <c r="G594" s="31"/>
    </row>
    <row r="595" spans="2:7">
      <c r="B595" s="31"/>
      <c r="G595" s="31"/>
    </row>
    <row r="596" spans="2:7" ht="15" customHeight="1">
      <c r="B596" s="31"/>
      <c r="G596" s="31"/>
    </row>
    <row r="597" spans="2:7" ht="15" customHeight="1">
      <c r="B597" s="31"/>
      <c r="G597" s="31"/>
    </row>
    <row r="598" spans="2:7">
      <c r="B598" s="31"/>
      <c r="G598" s="31"/>
    </row>
    <row r="599" spans="2:7" ht="15" customHeight="1">
      <c r="B599" s="31"/>
      <c r="G599" s="31"/>
    </row>
    <row r="600" spans="2:7" ht="15" customHeight="1">
      <c r="B600" s="31"/>
      <c r="G600" s="31"/>
    </row>
    <row r="601" spans="2:7">
      <c r="B601" s="31"/>
      <c r="G601" s="31"/>
    </row>
    <row r="602" spans="2:7" ht="15" customHeight="1">
      <c r="B602" s="31"/>
      <c r="G602" s="31"/>
    </row>
    <row r="603" spans="2:7" ht="15" customHeight="1">
      <c r="B603" s="31"/>
      <c r="G603" s="31"/>
    </row>
    <row r="604" spans="2:7">
      <c r="B604" s="31"/>
      <c r="G604" s="31"/>
    </row>
    <row r="605" spans="2:7" ht="15" customHeight="1">
      <c r="B605" s="31"/>
      <c r="G605" s="31"/>
    </row>
    <row r="606" spans="2:7" ht="15" customHeight="1">
      <c r="B606" s="31"/>
      <c r="G606" s="31"/>
    </row>
    <row r="607" spans="2:7">
      <c r="B607" s="31"/>
      <c r="G607" s="31"/>
    </row>
    <row r="608" spans="2:7" ht="15" customHeight="1">
      <c r="B608" s="31"/>
      <c r="G608" s="31"/>
    </row>
    <row r="609" spans="2:7" ht="15" customHeight="1">
      <c r="B609" s="31"/>
      <c r="G609" s="31"/>
    </row>
    <row r="610" spans="2:7">
      <c r="B610" s="31"/>
      <c r="G610" s="31"/>
    </row>
    <row r="611" spans="2:7" ht="15" customHeight="1">
      <c r="B611" s="31"/>
      <c r="G611" s="31"/>
    </row>
    <row r="612" spans="2:7" ht="15" customHeight="1">
      <c r="B612" s="31"/>
      <c r="G612" s="31"/>
    </row>
    <row r="613" spans="2:7">
      <c r="B613" s="31"/>
      <c r="G613" s="31"/>
    </row>
    <row r="614" spans="2:7" ht="15" customHeight="1">
      <c r="B614" s="31"/>
      <c r="G614" s="31"/>
    </row>
    <row r="615" spans="2:7" ht="15" customHeight="1">
      <c r="B615" s="31"/>
      <c r="G615" s="31"/>
    </row>
    <row r="616" spans="2:7">
      <c r="B616" s="31"/>
      <c r="G616" s="31"/>
    </row>
    <row r="617" spans="2:7" ht="15" customHeight="1">
      <c r="B617" s="31"/>
      <c r="G617" s="31"/>
    </row>
    <row r="618" spans="2:7" ht="15" customHeight="1">
      <c r="B618" s="31"/>
      <c r="G618" s="31"/>
    </row>
    <row r="619" spans="2:7">
      <c r="B619" s="31"/>
      <c r="G619" s="31"/>
    </row>
    <row r="620" spans="2:7" ht="15" customHeight="1">
      <c r="B620" s="31"/>
      <c r="G620" s="31"/>
    </row>
    <row r="621" spans="2:7" ht="15" customHeight="1">
      <c r="B621" s="31"/>
      <c r="G621" s="31"/>
    </row>
    <row r="622" spans="2:7">
      <c r="B622" s="31"/>
      <c r="G622" s="31"/>
    </row>
    <row r="623" spans="2:7" ht="15" customHeight="1">
      <c r="B623" s="31"/>
      <c r="G623" s="31"/>
    </row>
    <row r="624" spans="2:7" ht="15" customHeight="1">
      <c r="B624" s="31"/>
      <c r="G624" s="31"/>
    </row>
    <row r="625" spans="2:7">
      <c r="B625" s="31"/>
      <c r="G625" s="31"/>
    </row>
    <row r="626" spans="2:7" ht="15" customHeight="1">
      <c r="B626" s="31"/>
      <c r="G626" s="31"/>
    </row>
    <row r="627" spans="2:7" ht="15" customHeight="1">
      <c r="B627" s="31"/>
      <c r="G627" s="31"/>
    </row>
    <row r="628" spans="2:7">
      <c r="B628" s="31"/>
      <c r="G628" s="31"/>
    </row>
    <row r="629" spans="2:7" ht="15" customHeight="1">
      <c r="B629" s="31"/>
      <c r="G629" s="31"/>
    </row>
    <row r="630" spans="2:7" ht="15" customHeight="1">
      <c r="B630" s="31"/>
      <c r="G630" s="31"/>
    </row>
    <row r="631" spans="2:7">
      <c r="B631" s="31"/>
      <c r="G631" s="31"/>
    </row>
    <row r="632" spans="2:7" ht="15" customHeight="1">
      <c r="B632" s="31"/>
      <c r="G632" s="31"/>
    </row>
    <row r="633" spans="2:7" ht="15" customHeight="1">
      <c r="B633" s="31"/>
      <c r="G633" s="31"/>
    </row>
    <row r="634" spans="2:7">
      <c r="B634" s="31"/>
      <c r="G634" s="31"/>
    </row>
    <row r="635" spans="2:7" ht="15" customHeight="1">
      <c r="B635" s="31"/>
      <c r="G635" s="31"/>
    </row>
    <row r="636" spans="2:7" ht="15" customHeight="1">
      <c r="B636" s="31"/>
      <c r="G636" s="31"/>
    </row>
    <row r="637" spans="2:7">
      <c r="B637" s="31"/>
      <c r="G637" s="31"/>
    </row>
    <row r="638" spans="2:7" ht="15" customHeight="1">
      <c r="B638" s="31"/>
      <c r="G638" s="31"/>
    </row>
    <row r="639" spans="2:7" ht="15" customHeight="1">
      <c r="B639" s="31"/>
      <c r="G639" s="31"/>
    </row>
    <row r="640" spans="2:7">
      <c r="B640" s="31"/>
      <c r="G640" s="31"/>
    </row>
    <row r="641" spans="2:7" ht="15" customHeight="1">
      <c r="B641" s="31"/>
      <c r="G641" s="31"/>
    </row>
    <row r="642" spans="2:7" ht="15" customHeight="1">
      <c r="B642" s="31"/>
      <c r="G642" s="31"/>
    </row>
    <row r="643" spans="2:7">
      <c r="B643" s="31"/>
      <c r="G643" s="31"/>
    </row>
    <row r="644" spans="2:7" ht="15" customHeight="1">
      <c r="B644" s="31"/>
      <c r="G644" s="31"/>
    </row>
    <row r="645" spans="2:7" ht="15" customHeight="1">
      <c r="B645" s="31"/>
      <c r="G645" s="31"/>
    </row>
    <row r="646" spans="2:7">
      <c r="B646" s="31"/>
      <c r="G646" s="31"/>
    </row>
    <row r="647" spans="2:7" ht="15" customHeight="1">
      <c r="B647" s="31"/>
      <c r="G647" s="31"/>
    </row>
    <row r="648" spans="2:7" ht="15" customHeight="1">
      <c r="B648" s="31"/>
      <c r="G648" s="31"/>
    </row>
    <row r="649" spans="2:7">
      <c r="B649" s="31"/>
      <c r="G649" s="31"/>
    </row>
    <row r="650" spans="2:7" ht="15" customHeight="1">
      <c r="B650" s="31"/>
      <c r="G650" s="31"/>
    </row>
    <row r="651" spans="2:7" ht="15" customHeight="1">
      <c r="B651" s="31"/>
      <c r="G651" s="31"/>
    </row>
    <row r="652" spans="2:7">
      <c r="B652" s="31"/>
      <c r="G652" s="31"/>
    </row>
    <row r="653" spans="2:7" ht="15" customHeight="1">
      <c r="B653" s="31"/>
      <c r="G653" s="31"/>
    </row>
    <row r="654" spans="2:7" ht="15" customHeight="1">
      <c r="B654" s="31"/>
      <c r="G654" s="31"/>
    </row>
    <row r="655" spans="2:7">
      <c r="B655" s="31"/>
      <c r="G655" s="31"/>
    </row>
    <row r="656" spans="2:7" ht="15" customHeight="1">
      <c r="B656" s="31"/>
      <c r="G656" s="31"/>
    </row>
    <row r="657" spans="2:7" ht="15" customHeight="1">
      <c r="B657" s="31"/>
      <c r="G657" s="31"/>
    </row>
    <row r="658" spans="2:7">
      <c r="B658" s="31"/>
      <c r="G658" s="31"/>
    </row>
    <row r="659" spans="2:7" ht="15" customHeight="1">
      <c r="B659" s="31"/>
      <c r="G659" s="31"/>
    </row>
    <row r="660" spans="2:7" ht="15" customHeight="1">
      <c r="B660" s="31"/>
      <c r="G660" s="31"/>
    </row>
    <row r="661" spans="2:7">
      <c r="B661" s="31"/>
      <c r="G661" s="31"/>
    </row>
    <row r="662" spans="2:7" ht="15" customHeight="1">
      <c r="B662" s="31"/>
      <c r="G662" s="31"/>
    </row>
    <row r="663" spans="2:7" ht="15" customHeight="1">
      <c r="B663" s="31"/>
      <c r="G663" s="31"/>
    </row>
    <row r="664" spans="2:7">
      <c r="B664" s="31"/>
      <c r="G664" s="31"/>
    </row>
    <row r="665" spans="2:7" ht="15" customHeight="1">
      <c r="B665" s="31"/>
      <c r="G665" s="31"/>
    </row>
    <row r="666" spans="2:7" ht="15" customHeight="1">
      <c r="B666" s="31"/>
      <c r="G666" s="31"/>
    </row>
    <row r="667" spans="2:7">
      <c r="B667" s="31"/>
      <c r="G667" s="31"/>
    </row>
    <row r="668" spans="2:7" ht="15" customHeight="1">
      <c r="B668" s="31"/>
      <c r="G668" s="31"/>
    </row>
    <row r="669" spans="2:7" ht="15" customHeight="1">
      <c r="B669" s="31"/>
      <c r="G669" s="31"/>
    </row>
    <row r="670" spans="2:7">
      <c r="B670" s="31"/>
      <c r="G670" s="31"/>
    </row>
    <row r="671" spans="2:7" ht="15" customHeight="1">
      <c r="B671" s="31"/>
      <c r="G671" s="31"/>
    </row>
    <row r="672" spans="2:7" ht="15" customHeight="1">
      <c r="B672" s="31"/>
      <c r="G672" s="31"/>
    </row>
    <row r="673" spans="2:7">
      <c r="B673" s="31"/>
      <c r="G673" s="31"/>
    </row>
    <row r="674" spans="2:7" ht="15" customHeight="1">
      <c r="B674" s="31"/>
      <c r="G674" s="31"/>
    </row>
    <row r="675" spans="2:7" ht="15" customHeight="1">
      <c r="B675" s="31"/>
      <c r="G675" s="31"/>
    </row>
    <row r="676" spans="2:7">
      <c r="B676" s="31"/>
      <c r="G676" s="31"/>
    </row>
    <row r="677" spans="2:7" ht="15" customHeight="1">
      <c r="B677" s="31"/>
      <c r="G677" s="31"/>
    </row>
    <row r="678" spans="2:7" ht="15" customHeight="1">
      <c r="B678" s="31"/>
      <c r="G678" s="31"/>
    </row>
    <row r="679" spans="2:7">
      <c r="B679" s="31"/>
      <c r="G679" s="31"/>
    </row>
    <row r="680" spans="2:7" ht="15" customHeight="1">
      <c r="B680" s="31"/>
      <c r="G680" s="31"/>
    </row>
    <row r="681" spans="2:7" ht="15" customHeight="1">
      <c r="B681" s="31"/>
      <c r="G681" s="31"/>
    </row>
    <row r="682" spans="2:7">
      <c r="B682" s="31"/>
      <c r="G682" s="31"/>
    </row>
    <row r="683" spans="2:7" ht="15" customHeight="1">
      <c r="B683" s="31"/>
      <c r="G683" s="31"/>
    </row>
    <row r="684" spans="2:7" ht="15" customHeight="1">
      <c r="B684" s="31"/>
      <c r="G684" s="31"/>
    </row>
    <row r="685" spans="2:7">
      <c r="B685" s="31"/>
      <c r="G685" s="31"/>
    </row>
    <row r="686" spans="2:7" ht="15" customHeight="1">
      <c r="B686" s="31"/>
      <c r="G686" s="31"/>
    </row>
    <row r="687" spans="2:7" ht="15" customHeight="1">
      <c r="B687" s="31"/>
      <c r="G687" s="31"/>
    </row>
    <row r="688" spans="2:7">
      <c r="B688" s="31"/>
      <c r="G688" s="31"/>
    </row>
    <row r="689" spans="2:7" ht="15" customHeight="1">
      <c r="B689" s="31"/>
      <c r="G689" s="31"/>
    </row>
    <row r="690" spans="2:7" ht="15" customHeight="1">
      <c r="B690" s="31"/>
      <c r="G690" s="31"/>
    </row>
    <row r="691" spans="2:7">
      <c r="B691" s="31"/>
      <c r="G691" s="31"/>
    </row>
    <row r="692" spans="2:7" ht="15" customHeight="1">
      <c r="B692" s="31"/>
      <c r="G692" s="31"/>
    </row>
    <row r="693" spans="2:7" ht="15" customHeight="1">
      <c r="B693" s="31"/>
      <c r="G693" s="31"/>
    </row>
    <row r="694" spans="2:7">
      <c r="B694" s="31"/>
      <c r="G694" s="31"/>
    </row>
    <row r="695" spans="2:7" ht="15" customHeight="1">
      <c r="B695" s="31"/>
      <c r="G695" s="31"/>
    </row>
    <row r="696" spans="2:7" ht="15" customHeight="1">
      <c r="B696" s="31"/>
      <c r="G696" s="31"/>
    </row>
    <row r="697" spans="2:7">
      <c r="B697" s="31"/>
      <c r="G697" s="31"/>
    </row>
    <row r="698" spans="2:7" ht="15" customHeight="1">
      <c r="B698" s="31"/>
      <c r="G698" s="31"/>
    </row>
    <row r="699" spans="2:7" ht="15" customHeight="1">
      <c r="B699" s="31"/>
      <c r="G699" s="31"/>
    </row>
    <row r="700" spans="2:7">
      <c r="B700" s="31"/>
      <c r="G700" s="31"/>
    </row>
    <row r="701" spans="2:7" ht="15" customHeight="1">
      <c r="B701" s="31"/>
      <c r="G701" s="31"/>
    </row>
    <row r="702" spans="2:7" ht="15" customHeight="1">
      <c r="B702" s="31"/>
      <c r="G702" s="31"/>
    </row>
    <row r="703" spans="2:7">
      <c r="B703" s="31"/>
      <c r="G703" s="31"/>
    </row>
    <row r="704" spans="2:7" ht="15" customHeight="1">
      <c r="B704" s="31"/>
      <c r="G704" s="31"/>
    </row>
    <row r="705" spans="2:7" ht="15" customHeight="1">
      <c r="B705" s="31"/>
      <c r="G705" s="31"/>
    </row>
    <row r="706" spans="2:7">
      <c r="B706" s="31"/>
      <c r="G706" s="31"/>
    </row>
    <row r="707" spans="2:7" ht="15" customHeight="1">
      <c r="B707" s="31"/>
      <c r="G707" s="31"/>
    </row>
    <row r="708" spans="2:7" ht="15" customHeight="1">
      <c r="B708" s="31"/>
      <c r="G708" s="31"/>
    </row>
    <row r="709" spans="2:7">
      <c r="B709" s="31"/>
      <c r="G709" s="31"/>
    </row>
    <row r="710" spans="2:7" ht="15" customHeight="1">
      <c r="B710" s="31"/>
      <c r="G710" s="31"/>
    </row>
    <row r="711" spans="2:7" ht="15" customHeight="1">
      <c r="B711" s="31"/>
      <c r="G711" s="31"/>
    </row>
    <row r="712" spans="2:7">
      <c r="B712" s="31"/>
      <c r="G712" s="31"/>
    </row>
    <row r="713" spans="2:7" ht="15" customHeight="1">
      <c r="B713" s="31"/>
      <c r="G713" s="31"/>
    </row>
    <row r="714" spans="2:7" ht="15" customHeight="1">
      <c r="B714" s="31"/>
      <c r="G714" s="31"/>
    </row>
    <row r="715" spans="2:7">
      <c r="B715" s="31"/>
      <c r="G715" s="31"/>
    </row>
    <row r="716" spans="2:7" ht="15" customHeight="1">
      <c r="B716" s="31"/>
      <c r="G716" s="31"/>
    </row>
    <row r="717" spans="2:7" ht="15" customHeight="1">
      <c r="B717" s="31"/>
      <c r="G717" s="31"/>
    </row>
    <row r="718" spans="2:7">
      <c r="B718" s="31"/>
      <c r="G718" s="31"/>
    </row>
    <row r="719" spans="2:7" ht="15" customHeight="1">
      <c r="B719" s="31"/>
      <c r="G719" s="31"/>
    </row>
    <row r="720" spans="2:7" ht="15" customHeight="1">
      <c r="B720" s="31"/>
      <c r="G720" s="31"/>
    </row>
    <row r="721" spans="2:7">
      <c r="B721" s="31"/>
      <c r="G721" s="31"/>
    </row>
    <row r="722" spans="2:7" ht="15" customHeight="1">
      <c r="B722" s="31"/>
      <c r="G722" s="31"/>
    </row>
    <row r="723" spans="2:7" ht="15" customHeight="1">
      <c r="B723" s="31"/>
      <c r="G723" s="31"/>
    </row>
    <row r="724" spans="2:7">
      <c r="B724" s="31"/>
      <c r="G724" s="31"/>
    </row>
    <row r="725" spans="2:7" ht="15" customHeight="1">
      <c r="B725" s="31"/>
      <c r="G725" s="31"/>
    </row>
    <row r="726" spans="2:7" ht="15" customHeight="1">
      <c r="B726" s="31"/>
      <c r="G726" s="31"/>
    </row>
    <row r="727" spans="2:7">
      <c r="B727" s="31"/>
      <c r="G727" s="31"/>
    </row>
    <row r="728" spans="2:7" ht="15" customHeight="1">
      <c r="B728" s="31"/>
      <c r="G728" s="31"/>
    </row>
    <row r="729" spans="2:7" ht="15" customHeight="1">
      <c r="B729" s="31"/>
      <c r="G729" s="31"/>
    </row>
    <row r="730" spans="2:7">
      <c r="B730" s="31"/>
      <c r="G730" s="31"/>
    </row>
    <row r="731" spans="2:7" ht="15" customHeight="1">
      <c r="B731" s="31"/>
      <c r="G731" s="31"/>
    </row>
    <row r="732" spans="2:7" ht="15" customHeight="1">
      <c r="B732" s="31"/>
      <c r="G732" s="31"/>
    </row>
    <row r="733" spans="2:7">
      <c r="B733" s="31"/>
      <c r="G733" s="31"/>
    </row>
    <row r="734" spans="2:7" ht="15" customHeight="1">
      <c r="B734" s="31"/>
      <c r="G734" s="31"/>
    </row>
    <row r="735" spans="2:7" ht="15" customHeight="1">
      <c r="B735" s="31"/>
      <c r="G735" s="31"/>
    </row>
    <row r="736" spans="2:7">
      <c r="B736" s="31"/>
      <c r="G736" s="31"/>
    </row>
    <row r="737" spans="2:7" ht="15" customHeight="1">
      <c r="B737" s="31"/>
      <c r="G737" s="31"/>
    </row>
    <row r="738" spans="2:7" ht="15" customHeight="1">
      <c r="B738" s="31"/>
      <c r="G738" s="31"/>
    </row>
    <row r="739" spans="2:7">
      <c r="B739" s="31"/>
      <c r="G739" s="31"/>
    </row>
    <row r="740" spans="2:7" ht="15" customHeight="1">
      <c r="B740" s="31"/>
      <c r="G740" s="31"/>
    </row>
    <row r="741" spans="2:7" ht="15" customHeight="1">
      <c r="B741" s="31"/>
      <c r="G741" s="31"/>
    </row>
    <row r="742" spans="2:7">
      <c r="B742" s="31"/>
      <c r="G742" s="31"/>
    </row>
    <row r="743" spans="2:7" ht="15" customHeight="1">
      <c r="B743" s="31"/>
      <c r="G743" s="31"/>
    </row>
    <row r="744" spans="2:7" ht="15" customHeight="1">
      <c r="B744" s="31"/>
      <c r="G744" s="31"/>
    </row>
    <row r="745" spans="2:7">
      <c r="B745" s="31"/>
      <c r="G745" s="31"/>
    </row>
    <row r="746" spans="2:7" ht="15" customHeight="1">
      <c r="B746" s="31"/>
      <c r="G746" s="31"/>
    </row>
    <row r="747" spans="2:7" ht="15" customHeight="1">
      <c r="B747" s="31"/>
      <c r="G747" s="31"/>
    </row>
    <row r="748" spans="2:7">
      <c r="B748" s="31"/>
      <c r="G748" s="31"/>
    </row>
    <row r="749" spans="2:7" ht="15" customHeight="1">
      <c r="B749" s="31"/>
      <c r="G749" s="31"/>
    </row>
    <row r="750" spans="2:7" ht="15" customHeight="1">
      <c r="B750" s="31"/>
      <c r="G750" s="31"/>
    </row>
    <row r="751" spans="2:7">
      <c r="B751" s="31"/>
      <c r="G751" s="31"/>
    </row>
    <row r="752" spans="2:7" ht="15" customHeight="1">
      <c r="B752" s="31"/>
      <c r="G752" s="31"/>
    </row>
    <row r="753" spans="2:7" ht="15" customHeight="1">
      <c r="B753" s="31"/>
      <c r="G753" s="31"/>
    </row>
    <row r="754" spans="2:7">
      <c r="B754" s="31"/>
      <c r="G754" s="31"/>
    </row>
    <row r="755" spans="2:7" ht="15" customHeight="1">
      <c r="B755" s="31"/>
      <c r="G755" s="31"/>
    </row>
    <row r="756" spans="2:7" ht="15" customHeight="1">
      <c r="B756" s="31"/>
      <c r="G756" s="31"/>
    </row>
    <row r="757" spans="2:7">
      <c r="B757" s="31"/>
      <c r="G757" s="31"/>
    </row>
    <row r="758" spans="2:7" ht="15" customHeight="1">
      <c r="B758" s="31"/>
      <c r="G758" s="31"/>
    </row>
    <row r="759" spans="2:7" ht="15" customHeight="1">
      <c r="B759" s="31"/>
      <c r="G759" s="31"/>
    </row>
    <row r="760" spans="2:7">
      <c r="B760" s="31"/>
      <c r="G760" s="31"/>
    </row>
    <row r="761" spans="2:7" ht="15" customHeight="1">
      <c r="B761" s="31"/>
      <c r="G761" s="31"/>
    </row>
    <row r="762" spans="2:7" ht="15" customHeight="1">
      <c r="B762" s="31"/>
      <c r="G762" s="31"/>
    </row>
    <row r="763" spans="2:7">
      <c r="B763" s="31"/>
      <c r="G763" s="31"/>
    </row>
    <row r="764" spans="2:7" ht="15" customHeight="1">
      <c r="B764" s="31"/>
      <c r="G764" s="31"/>
    </row>
    <row r="765" spans="2:7" ht="15" customHeight="1">
      <c r="B765" s="31"/>
      <c r="G765" s="31"/>
    </row>
    <row r="766" spans="2:7">
      <c r="B766" s="31"/>
      <c r="G766" s="31"/>
    </row>
    <row r="767" spans="2:7" ht="15" customHeight="1">
      <c r="B767" s="31"/>
      <c r="G767" s="31"/>
    </row>
    <row r="768" spans="2:7" ht="15" customHeight="1">
      <c r="B768" s="31"/>
      <c r="G768" s="31"/>
    </row>
    <row r="769" spans="2:7">
      <c r="B769" s="31"/>
      <c r="G769" s="31"/>
    </row>
    <row r="770" spans="2:7" ht="15" customHeight="1">
      <c r="B770" s="31"/>
      <c r="G770" s="31"/>
    </row>
    <row r="771" spans="2:7" ht="15" customHeight="1">
      <c r="B771" s="31"/>
      <c r="G771" s="31"/>
    </row>
    <row r="772" spans="2:7">
      <c r="B772" s="31"/>
      <c r="G772" s="31"/>
    </row>
    <row r="773" spans="2:7" ht="15" customHeight="1">
      <c r="B773" s="31"/>
      <c r="G773" s="31"/>
    </row>
    <row r="774" spans="2:7" ht="15" customHeight="1">
      <c r="B774" s="31"/>
      <c r="G774" s="31"/>
    </row>
    <row r="775" spans="2:7">
      <c r="B775" s="31"/>
      <c r="G775" s="31"/>
    </row>
    <row r="776" spans="2:7" ht="15" customHeight="1">
      <c r="B776" s="31"/>
      <c r="G776" s="31"/>
    </row>
    <row r="777" spans="2:7" ht="15" customHeight="1">
      <c r="B777" s="31"/>
      <c r="G777" s="31"/>
    </row>
    <row r="778" spans="2:7">
      <c r="B778" s="31"/>
      <c r="G778" s="31"/>
    </row>
    <row r="779" spans="2:7" ht="15" customHeight="1">
      <c r="B779" s="31"/>
      <c r="G779" s="31"/>
    </row>
    <row r="780" spans="2:7" ht="15" customHeight="1">
      <c r="B780" s="31"/>
      <c r="G780" s="31"/>
    </row>
    <row r="781" spans="2:7">
      <c r="B781" s="31"/>
      <c r="G781" s="31"/>
    </row>
    <row r="782" spans="2:7" ht="15" customHeight="1">
      <c r="B782" s="31"/>
      <c r="G782" s="31"/>
    </row>
    <row r="783" spans="2:7" ht="15" customHeight="1">
      <c r="B783" s="31"/>
      <c r="G783" s="31"/>
    </row>
    <row r="784" spans="2:7">
      <c r="B784" s="31"/>
      <c r="G784" s="31"/>
    </row>
    <row r="785" spans="2:7" ht="15" customHeight="1">
      <c r="B785" s="31"/>
      <c r="G785" s="31"/>
    </row>
    <row r="786" spans="2:7" ht="15" customHeight="1">
      <c r="B786" s="31"/>
      <c r="G786" s="31"/>
    </row>
    <row r="787" spans="2:7">
      <c r="B787" s="31"/>
      <c r="G787" s="31"/>
    </row>
    <row r="788" spans="2:7" ht="15" customHeight="1">
      <c r="B788" s="31"/>
      <c r="G788" s="31"/>
    </row>
    <row r="789" spans="2:7" ht="15" customHeight="1">
      <c r="B789" s="31"/>
      <c r="G789" s="31"/>
    </row>
    <row r="790" spans="2:7">
      <c r="B790" s="31"/>
      <c r="G790" s="31"/>
    </row>
    <row r="791" spans="2:7" ht="15" customHeight="1">
      <c r="B791" s="31"/>
      <c r="G791" s="31"/>
    </row>
    <row r="792" spans="2:7" ht="15" customHeight="1">
      <c r="B792" s="31"/>
      <c r="G792" s="31"/>
    </row>
    <row r="793" spans="2:7">
      <c r="B793" s="31"/>
      <c r="G793" s="31"/>
    </row>
    <row r="794" spans="2:7" ht="15" customHeight="1">
      <c r="B794" s="31"/>
      <c r="G794" s="31"/>
    </row>
    <row r="795" spans="2:7" ht="15" customHeight="1">
      <c r="B795" s="31"/>
      <c r="G795" s="31"/>
    </row>
    <row r="796" spans="2:7">
      <c r="B796" s="31"/>
      <c r="G796" s="31"/>
    </row>
    <row r="797" spans="2:7" ht="15" customHeight="1">
      <c r="B797" s="31"/>
      <c r="G797" s="31"/>
    </row>
    <row r="798" spans="2:7" ht="15" customHeight="1">
      <c r="B798" s="31"/>
      <c r="G798" s="31"/>
    </row>
    <row r="799" spans="2:7">
      <c r="B799" s="31"/>
      <c r="G799" s="31"/>
    </row>
    <row r="800" spans="2:7" ht="15" customHeight="1">
      <c r="B800" s="31"/>
      <c r="G800" s="31"/>
    </row>
    <row r="801" spans="2:7" ht="15" customHeight="1">
      <c r="B801" s="31"/>
      <c r="G801" s="31"/>
    </row>
    <row r="802" spans="2:7">
      <c r="B802" s="31"/>
      <c r="G802" s="31"/>
    </row>
    <row r="803" spans="2:7" ht="15" customHeight="1">
      <c r="B803" s="31"/>
      <c r="G803" s="31"/>
    </row>
    <row r="804" spans="2:7" ht="15" customHeight="1">
      <c r="B804" s="31"/>
      <c r="G804" s="31"/>
    </row>
    <row r="805" spans="2:7">
      <c r="B805" s="31"/>
      <c r="G805" s="31"/>
    </row>
    <row r="806" spans="2:7" ht="15" customHeight="1">
      <c r="B806" s="31"/>
      <c r="G806" s="31"/>
    </row>
    <row r="807" spans="2:7" ht="15" customHeight="1">
      <c r="B807" s="31"/>
      <c r="G807" s="31"/>
    </row>
    <row r="808" spans="2:7">
      <c r="B808" s="31"/>
      <c r="G808" s="31"/>
    </row>
    <row r="809" spans="2:7" ht="15" customHeight="1">
      <c r="B809" s="31"/>
      <c r="G809" s="31"/>
    </row>
    <row r="810" spans="2:7" ht="15" customHeight="1">
      <c r="B810" s="31"/>
      <c r="G810" s="31"/>
    </row>
    <row r="811" spans="2:7">
      <c r="B811" s="31"/>
      <c r="G811" s="31"/>
    </row>
    <row r="812" spans="2:7" ht="15" customHeight="1">
      <c r="B812" s="31"/>
      <c r="G812" s="31"/>
    </row>
    <row r="813" spans="2:7" ht="15" customHeight="1">
      <c r="B813" s="31"/>
      <c r="G813" s="31"/>
    </row>
    <row r="814" spans="2:7">
      <c r="B814" s="31"/>
      <c r="G814" s="31"/>
    </row>
    <row r="815" spans="2:7" ht="15" customHeight="1">
      <c r="B815" s="31"/>
      <c r="G815" s="31"/>
    </row>
    <row r="816" spans="2:7" ht="15" customHeight="1">
      <c r="B816" s="31"/>
      <c r="G816" s="31"/>
    </row>
    <row r="817" spans="2:7">
      <c r="B817" s="31"/>
      <c r="G817" s="31"/>
    </row>
    <row r="818" spans="2:7" ht="15" customHeight="1">
      <c r="B818" s="31"/>
      <c r="G818" s="31"/>
    </row>
    <row r="819" spans="2:7" ht="15" customHeight="1">
      <c r="B819" s="31"/>
      <c r="G819" s="31"/>
    </row>
    <row r="820" spans="2:7">
      <c r="B820" s="31"/>
      <c r="G820" s="31"/>
    </row>
    <row r="821" spans="2:7" ht="15" customHeight="1">
      <c r="B821" s="31"/>
      <c r="G821" s="31"/>
    </row>
    <row r="822" spans="2:7" ht="15" customHeight="1">
      <c r="B822" s="31"/>
      <c r="G822" s="31"/>
    </row>
    <row r="823" spans="2:7">
      <c r="B823" s="31"/>
      <c r="G823" s="31"/>
    </row>
    <row r="824" spans="2:7" ht="15" customHeight="1">
      <c r="B824" s="31"/>
      <c r="G824" s="31"/>
    </row>
    <row r="825" spans="2:7" ht="15" customHeight="1">
      <c r="B825" s="31"/>
      <c r="G825" s="31"/>
    </row>
    <row r="826" spans="2:7">
      <c r="B826" s="31"/>
      <c r="G826" s="31"/>
    </row>
    <row r="827" spans="2:7" ht="15" customHeight="1">
      <c r="B827" s="31"/>
      <c r="G827" s="31"/>
    </row>
    <row r="828" spans="2:7" ht="15" customHeight="1">
      <c r="B828" s="31"/>
      <c r="G828" s="31"/>
    </row>
    <row r="829" spans="2:7">
      <c r="B829" s="31"/>
      <c r="G829" s="31"/>
    </row>
    <row r="830" spans="2:7" ht="15" customHeight="1">
      <c r="B830" s="31"/>
      <c r="G830" s="31"/>
    </row>
    <row r="831" spans="2:7" ht="15" customHeight="1">
      <c r="B831" s="31"/>
      <c r="G831" s="31"/>
    </row>
    <row r="832" spans="2:7">
      <c r="B832" s="31"/>
      <c r="G832" s="31"/>
    </row>
    <row r="833" spans="2:7" ht="15" customHeight="1">
      <c r="B833" s="31"/>
      <c r="G833" s="31"/>
    </row>
    <row r="834" spans="2:7" ht="15" customHeight="1">
      <c r="B834" s="31"/>
      <c r="G834" s="31"/>
    </row>
    <row r="835" spans="2:7">
      <c r="B835" s="31"/>
      <c r="G835" s="31"/>
    </row>
    <row r="836" spans="2:7" ht="15" customHeight="1">
      <c r="B836" s="31"/>
      <c r="G836" s="31"/>
    </row>
    <row r="837" spans="2:7" ht="15" customHeight="1">
      <c r="B837" s="31"/>
      <c r="G837" s="31"/>
    </row>
    <row r="838" spans="2:7">
      <c r="B838" s="31"/>
      <c r="G838" s="31"/>
    </row>
    <row r="839" spans="2:7" ht="15" customHeight="1">
      <c r="B839" s="31"/>
      <c r="G839" s="31"/>
    </row>
    <row r="840" spans="2:7" ht="15" customHeight="1">
      <c r="B840" s="31"/>
      <c r="G840" s="31"/>
    </row>
    <row r="841" spans="2:7">
      <c r="B841" s="31"/>
      <c r="G841" s="31"/>
    </row>
    <row r="842" spans="2:7" ht="15" customHeight="1">
      <c r="B842" s="31"/>
      <c r="G842" s="31"/>
    </row>
    <row r="843" spans="2:7" ht="15" customHeight="1">
      <c r="B843" s="31"/>
      <c r="G843" s="31"/>
    </row>
    <row r="844" spans="2:7">
      <c r="B844" s="31"/>
      <c r="G844" s="31"/>
    </row>
    <row r="845" spans="2:7" ht="15" customHeight="1">
      <c r="B845" s="31"/>
      <c r="G845" s="31"/>
    </row>
    <row r="846" spans="2:7" ht="15" customHeight="1">
      <c r="B846" s="31"/>
      <c r="G846" s="31"/>
    </row>
    <row r="847" spans="2:7">
      <c r="B847" s="31"/>
      <c r="G847" s="31"/>
    </row>
    <row r="848" spans="2:7" ht="15" customHeight="1">
      <c r="B848" s="31"/>
      <c r="G848" s="31"/>
    </row>
    <row r="849" spans="2:7" ht="15" customHeight="1">
      <c r="B849" s="31"/>
      <c r="G849" s="31"/>
    </row>
    <row r="850" spans="2:7">
      <c r="B850" s="31"/>
      <c r="G850" s="31"/>
    </row>
    <row r="851" spans="2:7" ht="15" customHeight="1">
      <c r="B851" s="31"/>
      <c r="G851" s="31"/>
    </row>
    <row r="852" spans="2:7" ht="15" customHeight="1">
      <c r="B852" s="31"/>
      <c r="G852" s="31"/>
    </row>
    <row r="853" spans="2:7">
      <c r="B853" s="31"/>
      <c r="G853" s="31"/>
    </row>
    <row r="854" spans="2:7" ht="15" customHeight="1">
      <c r="B854" s="31"/>
      <c r="G854" s="31"/>
    </row>
    <row r="855" spans="2:7" ht="15" customHeight="1">
      <c r="B855" s="31"/>
      <c r="G855" s="31"/>
    </row>
    <row r="856" spans="2:7">
      <c r="B856" s="31"/>
      <c r="G856" s="31"/>
    </row>
    <row r="857" spans="2:7" ht="15" customHeight="1">
      <c r="B857" s="31"/>
      <c r="G857" s="31"/>
    </row>
    <row r="858" spans="2:7" ht="15" customHeight="1">
      <c r="B858" s="31"/>
      <c r="G858" s="31"/>
    </row>
    <row r="859" spans="2:7">
      <c r="B859" s="31"/>
      <c r="G859" s="31"/>
    </row>
    <row r="860" spans="2:7" ht="15" customHeight="1">
      <c r="B860" s="31"/>
      <c r="G860" s="31"/>
    </row>
    <row r="861" spans="2:7" ht="15" customHeight="1">
      <c r="B861" s="31"/>
      <c r="G861" s="31"/>
    </row>
    <row r="862" spans="2:7">
      <c r="B862" s="31"/>
      <c r="G862" s="31"/>
    </row>
    <row r="863" spans="2:7" ht="15" customHeight="1">
      <c r="B863" s="31"/>
      <c r="G863" s="31"/>
    </row>
    <row r="864" spans="2:7" ht="15" customHeight="1">
      <c r="B864" s="31"/>
      <c r="G864" s="31"/>
    </row>
    <row r="865" spans="2:7">
      <c r="B865" s="31"/>
      <c r="G865" s="31"/>
    </row>
    <row r="866" spans="2:7" ht="15" customHeight="1">
      <c r="B866" s="31"/>
      <c r="G866" s="31"/>
    </row>
    <row r="867" spans="2:7" ht="15" customHeight="1">
      <c r="B867" s="31"/>
      <c r="G867" s="31"/>
    </row>
    <row r="868" spans="2:7">
      <c r="B868" s="31"/>
      <c r="G868" s="31"/>
    </row>
    <row r="869" spans="2:7" ht="15" customHeight="1">
      <c r="B869" s="31"/>
      <c r="G869" s="31"/>
    </row>
    <row r="870" spans="2:7" ht="15" customHeight="1">
      <c r="B870" s="31"/>
      <c r="G870" s="31"/>
    </row>
    <row r="871" spans="2:7">
      <c r="G871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30"/>
  <sheetViews>
    <sheetView topLeftCell="E1" workbookViewId="0">
      <selection activeCell="R28" sqref="R28"/>
    </sheetView>
  </sheetViews>
  <sheetFormatPr baseColWidth="10" defaultColWidth="8.83203125" defaultRowHeight="14" x14ac:dyDescent="0"/>
  <cols>
    <col min="2" max="2" width="18.33203125" bestFit="1" customWidth="1"/>
    <col min="6" max="6" width="20.5" bestFit="1" customWidth="1"/>
    <col min="7" max="7" width="12" bestFit="1" customWidth="1"/>
    <col min="8" max="8" width="4.6640625" bestFit="1" customWidth="1"/>
    <col min="9" max="9" width="4.5" bestFit="1" customWidth="1"/>
    <col min="10" max="10" width="10.6640625" bestFit="1" customWidth="1"/>
    <col min="12" max="12" width="10.6640625" bestFit="1" customWidth="1"/>
    <col min="26" max="26" width="13.1640625" bestFit="1" customWidth="1"/>
    <col min="27" max="27" width="13.1640625" customWidth="1"/>
    <col min="28" max="28" width="9.5" bestFit="1" customWidth="1"/>
  </cols>
  <sheetData>
    <row r="1" spans="2:27">
      <c r="B1" t="s">
        <v>93</v>
      </c>
      <c r="F1" t="s">
        <v>97</v>
      </c>
      <c r="G1" t="s">
        <v>100</v>
      </c>
    </row>
    <row r="3" spans="2:27">
      <c r="B3" s="33" t="s">
        <v>6</v>
      </c>
      <c r="C3" s="33" t="s">
        <v>92</v>
      </c>
      <c r="F3" t="s">
        <v>6</v>
      </c>
      <c r="G3" t="s">
        <v>95</v>
      </c>
      <c r="H3" t="s">
        <v>96</v>
      </c>
      <c r="I3" t="s">
        <v>98</v>
      </c>
      <c r="L3" t="s">
        <v>6</v>
      </c>
      <c r="M3" t="s">
        <v>99</v>
      </c>
      <c r="U3" s="29"/>
    </row>
    <row r="4" spans="2:27">
      <c r="B4" s="29">
        <v>41988</v>
      </c>
      <c r="C4">
        <v>6.0000000000000005E-2</v>
      </c>
      <c r="F4" s="38">
        <v>41988</v>
      </c>
      <c r="G4" s="40">
        <v>77.458333333333329</v>
      </c>
      <c r="H4" s="39">
        <v>87</v>
      </c>
      <c r="I4" s="39">
        <v>51</v>
      </c>
      <c r="L4" s="38">
        <v>41988</v>
      </c>
      <c r="M4" s="39">
        <v>306</v>
      </c>
      <c r="U4" s="29"/>
      <c r="Z4" s="37"/>
      <c r="AA4" s="34"/>
    </row>
    <row r="5" spans="2:27">
      <c r="B5" s="29">
        <v>41989</v>
      </c>
      <c r="C5">
        <v>0.15000000000000002</v>
      </c>
      <c r="F5" s="38">
        <v>41989</v>
      </c>
      <c r="G5" s="40">
        <v>78.875</v>
      </c>
      <c r="H5" s="39">
        <v>93</v>
      </c>
      <c r="I5" s="39">
        <v>66</v>
      </c>
      <c r="L5" s="38">
        <v>41989</v>
      </c>
      <c r="M5" s="39">
        <v>396</v>
      </c>
      <c r="U5" s="29"/>
      <c r="Z5" s="37"/>
      <c r="AA5" s="34"/>
    </row>
    <row r="6" spans="2:27">
      <c r="B6" s="29">
        <v>41990</v>
      </c>
      <c r="C6">
        <v>0</v>
      </c>
      <c r="F6" s="38">
        <v>41990</v>
      </c>
      <c r="G6" s="40">
        <v>82.25</v>
      </c>
      <c r="H6" s="39">
        <v>95</v>
      </c>
      <c r="I6" s="39">
        <v>63</v>
      </c>
      <c r="L6" s="38">
        <v>41990</v>
      </c>
      <c r="M6" s="39">
        <v>371</v>
      </c>
      <c r="U6" s="29"/>
      <c r="Z6" s="37"/>
      <c r="AA6" s="34"/>
    </row>
    <row r="7" spans="2:27">
      <c r="B7" s="29">
        <v>41991</v>
      </c>
      <c r="C7">
        <v>0.01</v>
      </c>
      <c r="F7" s="38">
        <v>41991</v>
      </c>
      <c r="G7" s="40">
        <v>84.458333333333329</v>
      </c>
      <c r="H7" s="39">
        <v>93</v>
      </c>
      <c r="I7" s="39">
        <v>72</v>
      </c>
      <c r="L7" s="38">
        <v>41991</v>
      </c>
      <c r="M7" s="39">
        <v>451</v>
      </c>
      <c r="U7" s="29"/>
      <c r="Z7" s="37"/>
      <c r="AA7" s="34"/>
    </row>
    <row r="8" spans="2:27">
      <c r="B8" s="29">
        <v>41992</v>
      </c>
      <c r="C8">
        <v>0</v>
      </c>
      <c r="F8" s="38">
        <v>41992</v>
      </c>
      <c r="G8" s="40">
        <v>83.291666666666671</v>
      </c>
      <c r="H8" s="39">
        <v>94</v>
      </c>
      <c r="I8" s="39">
        <v>67</v>
      </c>
      <c r="L8" s="38">
        <v>41992</v>
      </c>
      <c r="M8" s="39">
        <v>385</v>
      </c>
      <c r="U8" s="29"/>
      <c r="Z8" s="37"/>
      <c r="AA8" s="34"/>
    </row>
    <row r="9" spans="2:27">
      <c r="B9" s="29">
        <v>41993</v>
      </c>
      <c r="C9">
        <v>0</v>
      </c>
      <c r="F9" s="38">
        <v>41993</v>
      </c>
      <c r="G9" s="40">
        <v>87.041666666666671</v>
      </c>
      <c r="H9" s="39">
        <v>93</v>
      </c>
      <c r="I9" s="39">
        <v>77</v>
      </c>
      <c r="L9" s="38">
        <v>41993</v>
      </c>
      <c r="M9" s="39">
        <v>290</v>
      </c>
      <c r="U9" s="29"/>
      <c r="Z9" s="37"/>
      <c r="AA9" s="34"/>
    </row>
    <row r="10" spans="2:27">
      <c r="B10" s="29">
        <v>41994</v>
      </c>
      <c r="C10">
        <v>0</v>
      </c>
      <c r="F10" s="38">
        <v>41994</v>
      </c>
      <c r="G10" s="40">
        <v>76.541666666666671</v>
      </c>
      <c r="H10" s="39">
        <v>88</v>
      </c>
      <c r="I10" s="39">
        <v>59</v>
      </c>
      <c r="L10" s="38">
        <v>41994</v>
      </c>
      <c r="M10" s="39">
        <v>453</v>
      </c>
      <c r="U10" s="29"/>
      <c r="Z10" s="37"/>
      <c r="AA10" s="34"/>
    </row>
    <row r="11" spans="2:27">
      <c r="B11" s="29">
        <v>41995</v>
      </c>
      <c r="C11">
        <v>0</v>
      </c>
      <c r="F11" s="38">
        <v>41995</v>
      </c>
      <c r="G11" s="40">
        <v>67.826086956521735</v>
      </c>
      <c r="H11" s="39">
        <v>86</v>
      </c>
      <c r="I11" s="39">
        <v>52</v>
      </c>
      <c r="L11" s="38">
        <v>41995</v>
      </c>
      <c r="M11" s="39">
        <v>488</v>
      </c>
      <c r="U11" s="29"/>
      <c r="Z11" s="37"/>
      <c r="AA11" s="34"/>
    </row>
    <row r="12" spans="2:27">
      <c r="B12" s="29">
        <v>41996</v>
      </c>
      <c r="C12">
        <v>0</v>
      </c>
      <c r="F12" s="38">
        <v>41996</v>
      </c>
      <c r="G12" s="40">
        <v>64.318181818181813</v>
      </c>
      <c r="H12" s="39">
        <v>82</v>
      </c>
      <c r="I12" s="39">
        <v>42</v>
      </c>
      <c r="L12" s="38">
        <v>41996</v>
      </c>
      <c r="M12" s="39">
        <v>489</v>
      </c>
      <c r="U12" s="29"/>
      <c r="Z12" s="37"/>
      <c r="AA12" s="34"/>
    </row>
    <row r="13" spans="2:27">
      <c r="B13" s="29">
        <v>41997</v>
      </c>
      <c r="C13">
        <v>0</v>
      </c>
      <c r="F13" s="38">
        <v>41997</v>
      </c>
      <c r="G13" s="40">
        <v>79.625</v>
      </c>
      <c r="H13" s="39">
        <v>88</v>
      </c>
      <c r="I13" s="39">
        <v>60</v>
      </c>
      <c r="L13" s="38">
        <v>41997</v>
      </c>
      <c r="M13" s="39">
        <v>369</v>
      </c>
      <c r="U13" s="29"/>
      <c r="Z13" s="37"/>
      <c r="AA13" s="34"/>
    </row>
    <row r="14" spans="2:27">
      <c r="B14" s="29">
        <v>41998</v>
      </c>
      <c r="C14">
        <v>0</v>
      </c>
      <c r="F14" s="38">
        <v>41998</v>
      </c>
      <c r="G14" s="40">
        <v>56</v>
      </c>
      <c r="H14" s="39">
        <v>73</v>
      </c>
      <c r="I14" s="39">
        <v>36</v>
      </c>
      <c r="L14" s="38">
        <v>41998</v>
      </c>
      <c r="M14" s="39">
        <v>508</v>
      </c>
      <c r="U14" s="29"/>
      <c r="Z14" s="37"/>
      <c r="AA14" s="34"/>
    </row>
    <row r="15" spans="2:27">
      <c r="B15" s="29">
        <v>41999</v>
      </c>
      <c r="C15">
        <v>0</v>
      </c>
      <c r="F15" s="38">
        <v>41999</v>
      </c>
      <c r="G15" s="40">
        <v>53.958333333333336</v>
      </c>
      <c r="H15" s="39">
        <v>71</v>
      </c>
      <c r="I15" s="39">
        <v>35</v>
      </c>
      <c r="L15" s="38">
        <v>41999</v>
      </c>
      <c r="M15" s="39">
        <v>507</v>
      </c>
      <c r="U15" s="29"/>
      <c r="Z15" s="37"/>
      <c r="AA15" s="34"/>
    </row>
    <row r="16" spans="2:27">
      <c r="B16" s="29">
        <v>42000</v>
      </c>
      <c r="C16">
        <v>0</v>
      </c>
      <c r="F16" s="38">
        <v>42000</v>
      </c>
      <c r="G16" s="40">
        <v>63.666666666666664</v>
      </c>
      <c r="H16" s="39">
        <v>83</v>
      </c>
      <c r="I16" s="39">
        <v>37</v>
      </c>
      <c r="L16" s="38">
        <v>42000</v>
      </c>
      <c r="M16" s="39">
        <v>501</v>
      </c>
      <c r="U16" s="29"/>
      <c r="Z16" s="37"/>
      <c r="AA16" s="34"/>
    </row>
    <row r="17" spans="2:27">
      <c r="B17" s="29">
        <v>42001</v>
      </c>
      <c r="C17">
        <v>0</v>
      </c>
      <c r="F17" s="38">
        <v>42001</v>
      </c>
      <c r="G17" s="40">
        <v>62.958333333333336</v>
      </c>
      <c r="H17" s="39">
        <v>84</v>
      </c>
      <c r="I17" s="39">
        <v>40</v>
      </c>
      <c r="L17" s="38">
        <v>42001</v>
      </c>
      <c r="M17" s="39">
        <v>491</v>
      </c>
      <c r="U17" s="29"/>
      <c r="Z17" s="37"/>
      <c r="AA17" s="34"/>
    </row>
    <row r="18" spans="2:27">
      <c r="B18" s="29">
        <v>42002</v>
      </c>
      <c r="C18">
        <v>0</v>
      </c>
      <c r="F18" s="38">
        <v>42002</v>
      </c>
      <c r="G18" s="40">
        <v>64.666666666666671</v>
      </c>
      <c r="H18" s="39">
        <v>93</v>
      </c>
      <c r="I18" s="39">
        <v>39</v>
      </c>
      <c r="L18" s="38">
        <v>42002</v>
      </c>
      <c r="M18" s="39">
        <v>516</v>
      </c>
      <c r="U18" s="29"/>
      <c r="Z18" s="37"/>
      <c r="AA18" s="34"/>
    </row>
    <row r="19" spans="2:27">
      <c r="B19" s="29">
        <v>42003</v>
      </c>
      <c r="C19">
        <v>0</v>
      </c>
      <c r="F19" s="38">
        <v>42003</v>
      </c>
      <c r="G19" s="40">
        <v>64.75</v>
      </c>
      <c r="H19" s="39">
        <v>80</v>
      </c>
      <c r="I19" s="39">
        <v>44</v>
      </c>
      <c r="L19" s="38">
        <v>42003</v>
      </c>
      <c r="M19" s="39">
        <v>506</v>
      </c>
      <c r="U19" s="29"/>
      <c r="Z19" s="37"/>
      <c r="AA19" s="34"/>
    </row>
    <row r="20" spans="2:27">
      <c r="B20" s="29">
        <v>42004</v>
      </c>
      <c r="C20">
        <v>0</v>
      </c>
      <c r="F20" s="38">
        <v>42004</v>
      </c>
      <c r="G20" s="40">
        <v>44.333333333333336</v>
      </c>
      <c r="H20" s="39">
        <v>75</v>
      </c>
      <c r="I20" s="39">
        <v>19</v>
      </c>
      <c r="L20" s="38">
        <v>42004</v>
      </c>
      <c r="M20" s="39">
        <v>521</v>
      </c>
      <c r="U20" s="29"/>
      <c r="Z20" s="37"/>
      <c r="AA20" s="34"/>
    </row>
    <row r="21" spans="2:27">
      <c r="B21" s="29">
        <v>42005</v>
      </c>
      <c r="C21">
        <v>0</v>
      </c>
      <c r="F21" s="38">
        <v>42005</v>
      </c>
      <c r="G21" s="40">
        <v>57.416666666666664</v>
      </c>
      <c r="H21" s="39">
        <v>84</v>
      </c>
      <c r="I21" s="39">
        <v>30</v>
      </c>
      <c r="L21" s="38">
        <v>42005</v>
      </c>
      <c r="M21" s="39">
        <v>446.47</v>
      </c>
      <c r="U21" s="29"/>
      <c r="Z21" s="37"/>
      <c r="AA21" s="34"/>
    </row>
    <row r="22" spans="2:27">
      <c r="B22" s="29">
        <v>42006</v>
      </c>
      <c r="C22">
        <v>0</v>
      </c>
      <c r="F22" s="38">
        <v>42006</v>
      </c>
      <c r="G22" s="40">
        <v>71.75</v>
      </c>
      <c r="H22" s="39">
        <v>87</v>
      </c>
      <c r="I22" s="39">
        <v>47</v>
      </c>
      <c r="L22" s="38">
        <v>42006</v>
      </c>
      <c r="M22" s="39">
        <v>445.62</v>
      </c>
      <c r="U22" s="29"/>
      <c r="Z22" s="37"/>
      <c r="AA22" s="34"/>
    </row>
    <row r="23" spans="2:27">
      <c r="B23" s="29">
        <v>42007</v>
      </c>
      <c r="C23">
        <v>0</v>
      </c>
      <c r="F23" s="38">
        <v>42007</v>
      </c>
      <c r="G23" s="40">
        <v>70.25</v>
      </c>
      <c r="H23" s="39">
        <v>88</v>
      </c>
      <c r="I23" s="39">
        <v>50</v>
      </c>
      <c r="L23" s="38">
        <v>42007</v>
      </c>
      <c r="M23" s="39">
        <v>442.23</v>
      </c>
      <c r="U23" s="29"/>
      <c r="Z23" s="37"/>
      <c r="AA23" s="34"/>
    </row>
    <row r="24" spans="2:27">
      <c r="B24" s="29">
        <v>42008</v>
      </c>
      <c r="C24">
        <v>0</v>
      </c>
      <c r="F24" s="38">
        <v>42008</v>
      </c>
      <c r="G24" s="40">
        <v>70.208333333333329</v>
      </c>
      <c r="H24" s="39">
        <v>87</v>
      </c>
      <c r="I24" s="39">
        <v>44</v>
      </c>
      <c r="L24" s="38">
        <v>42008</v>
      </c>
      <c r="M24" s="39">
        <v>446.47</v>
      </c>
      <c r="U24" s="29"/>
      <c r="Z24" s="37"/>
      <c r="AA24" s="34"/>
    </row>
    <row r="25" spans="2:27">
      <c r="B25" s="29">
        <v>42009</v>
      </c>
      <c r="C25">
        <v>0</v>
      </c>
      <c r="F25" s="38">
        <v>42009</v>
      </c>
      <c r="G25" s="40">
        <v>54.666666666666664</v>
      </c>
      <c r="H25" s="39">
        <v>77</v>
      </c>
      <c r="I25" s="39">
        <v>27</v>
      </c>
      <c r="L25" s="38">
        <v>42009</v>
      </c>
      <c r="M25" s="39">
        <v>444.35</v>
      </c>
      <c r="U25" s="29"/>
      <c r="Z25" s="37"/>
      <c r="AA25" s="34"/>
    </row>
    <row r="26" spans="2:27">
      <c r="B26" s="29">
        <v>42010</v>
      </c>
      <c r="C26">
        <v>0</v>
      </c>
      <c r="F26" s="38">
        <v>42010</v>
      </c>
      <c r="G26" s="40">
        <v>49.5</v>
      </c>
      <c r="H26" s="39">
        <v>67</v>
      </c>
      <c r="I26" s="39">
        <v>26</v>
      </c>
      <c r="L26" s="38">
        <v>42010</v>
      </c>
      <c r="M26" s="39">
        <v>457.07</v>
      </c>
      <c r="U26" s="29"/>
      <c r="Z26" s="37"/>
      <c r="AA26" s="34"/>
    </row>
    <row r="27" spans="2:27">
      <c r="B27" s="29">
        <v>42011</v>
      </c>
      <c r="C27">
        <v>0</v>
      </c>
      <c r="F27" s="38">
        <v>42011</v>
      </c>
      <c r="G27" s="40">
        <v>44.958333333333336</v>
      </c>
      <c r="H27" s="39">
        <v>61</v>
      </c>
      <c r="I27" s="39">
        <v>20</v>
      </c>
      <c r="L27" s="38">
        <v>42011</v>
      </c>
      <c r="M27" s="39">
        <v>463.43</v>
      </c>
      <c r="U27" s="29"/>
      <c r="Z27" s="37"/>
      <c r="AA27" s="34"/>
    </row>
    <row r="28" spans="2:27">
      <c r="B28" s="29">
        <v>42012</v>
      </c>
      <c r="C28">
        <v>0</v>
      </c>
      <c r="F28" s="38">
        <v>42012</v>
      </c>
      <c r="G28" s="40">
        <v>63.708333333333336</v>
      </c>
      <c r="H28" s="39">
        <v>91</v>
      </c>
      <c r="I28" s="39">
        <v>40</v>
      </c>
      <c r="L28" s="38">
        <v>42012</v>
      </c>
      <c r="M28" s="39">
        <v>396.86</v>
      </c>
      <c r="U28" s="29"/>
      <c r="Z28" s="37"/>
      <c r="AA28" s="34"/>
    </row>
    <row r="29" spans="2:27">
      <c r="B29" s="29">
        <v>42013</v>
      </c>
      <c r="C29">
        <v>0</v>
      </c>
      <c r="F29" s="38">
        <v>42013</v>
      </c>
      <c r="G29" s="40">
        <v>77.416666666666671</v>
      </c>
      <c r="H29" s="39">
        <v>89</v>
      </c>
      <c r="I29" s="39">
        <v>47</v>
      </c>
      <c r="L29" s="38">
        <v>42013</v>
      </c>
      <c r="M29" s="39">
        <v>393.47</v>
      </c>
      <c r="U29" s="29"/>
      <c r="Z29" s="37"/>
      <c r="AA29" s="34"/>
    </row>
    <row r="30" spans="2:27">
      <c r="B30" s="29">
        <v>42014</v>
      </c>
      <c r="C30">
        <v>0.05</v>
      </c>
      <c r="F30" s="38">
        <v>42014</v>
      </c>
      <c r="G30" s="40">
        <v>72.875</v>
      </c>
      <c r="H30" s="39">
        <v>93</v>
      </c>
      <c r="I30" s="39">
        <v>50</v>
      </c>
      <c r="L30" s="38">
        <v>42014</v>
      </c>
      <c r="M30" s="39">
        <v>358.28</v>
      </c>
      <c r="U30" s="29"/>
      <c r="Z30" s="37"/>
      <c r="AA30" s="34"/>
    </row>
    <row r="31" spans="2:27">
      <c r="B31" s="29">
        <v>42015</v>
      </c>
      <c r="C31">
        <v>9.0000000000000011E-2</v>
      </c>
      <c r="F31" s="38">
        <v>42015</v>
      </c>
      <c r="G31" s="40">
        <v>90.25</v>
      </c>
      <c r="H31" s="39">
        <v>97</v>
      </c>
      <c r="I31" s="39">
        <v>74</v>
      </c>
      <c r="L31" s="38">
        <v>42015</v>
      </c>
      <c r="M31" s="39">
        <v>443.08</v>
      </c>
      <c r="U31" s="29"/>
      <c r="Z31" s="37"/>
      <c r="AA31" s="34"/>
    </row>
    <row r="32" spans="2:27">
      <c r="B32" s="29">
        <v>42016</v>
      </c>
      <c r="C32">
        <v>0.01</v>
      </c>
      <c r="F32" s="38">
        <v>42016</v>
      </c>
      <c r="G32" s="40">
        <v>83.333333333333329</v>
      </c>
      <c r="H32" s="39">
        <v>98</v>
      </c>
      <c r="I32" s="39">
        <v>67</v>
      </c>
      <c r="L32" s="38">
        <v>42016</v>
      </c>
      <c r="M32" s="39">
        <v>445.2</v>
      </c>
      <c r="U32" s="29"/>
      <c r="Z32" s="37"/>
      <c r="AA32" s="34"/>
    </row>
    <row r="33" spans="2:27">
      <c r="B33" s="29">
        <v>42017</v>
      </c>
      <c r="C33">
        <v>0</v>
      </c>
      <c r="F33" s="38">
        <v>42017</v>
      </c>
      <c r="G33" s="40">
        <v>66.75</v>
      </c>
      <c r="H33" s="39">
        <v>84</v>
      </c>
      <c r="I33" s="39">
        <v>46</v>
      </c>
      <c r="L33" s="38">
        <v>42017</v>
      </c>
      <c r="M33" s="39">
        <v>456.22</v>
      </c>
      <c r="U33" s="29"/>
      <c r="Z33" s="37"/>
      <c r="AA33" s="34"/>
    </row>
    <row r="34" spans="2:27">
      <c r="B34" s="29">
        <v>42018</v>
      </c>
      <c r="C34">
        <v>0</v>
      </c>
      <c r="F34" s="38">
        <v>42018</v>
      </c>
      <c r="G34" s="40">
        <v>65.708333333333329</v>
      </c>
      <c r="H34" s="39">
        <v>90</v>
      </c>
      <c r="I34" s="39">
        <v>40</v>
      </c>
      <c r="L34" s="38">
        <v>42018</v>
      </c>
      <c r="M34" s="39">
        <v>468.94</v>
      </c>
      <c r="U34" s="29"/>
      <c r="Z34" s="37"/>
      <c r="AA34" s="34"/>
    </row>
    <row r="35" spans="2:27">
      <c r="B35" s="29">
        <v>42019</v>
      </c>
      <c r="C35">
        <v>0</v>
      </c>
      <c r="F35" s="38">
        <v>42019</v>
      </c>
      <c r="G35" s="40">
        <v>64.291666666666671</v>
      </c>
      <c r="H35" s="39">
        <v>88</v>
      </c>
      <c r="I35" s="39">
        <v>37</v>
      </c>
      <c r="L35" s="38">
        <v>42019</v>
      </c>
      <c r="M35" s="39">
        <v>477</v>
      </c>
      <c r="U35" s="29"/>
      <c r="Z35" s="37"/>
      <c r="AA35" s="34"/>
    </row>
    <row r="36" spans="2:27">
      <c r="B36" s="29">
        <v>42020</v>
      </c>
      <c r="C36">
        <v>0</v>
      </c>
      <c r="F36" s="38">
        <v>42020</v>
      </c>
      <c r="G36" s="40">
        <v>59.708333333333336</v>
      </c>
      <c r="H36" s="39">
        <v>90</v>
      </c>
      <c r="I36" s="39">
        <v>36</v>
      </c>
      <c r="L36" s="38">
        <v>42020</v>
      </c>
      <c r="M36" s="39">
        <v>467.67</v>
      </c>
      <c r="U36" s="29"/>
      <c r="Z36" s="37"/>
      <c r="AA36" s="34"/>
    </row>
    <row r="37" spans="2:27">
      <c r="B37" s="29">
        <v>42021</v>
      </c>
      <c r="C37">
        <v>0</v>
      </c>
      <c r="F37" s="38">
        <v>42021</v>
      </c>
      <c r="G37" s="40">
        <v>54.708333333333336</v>
      </c>
      <c r="H37" s="39">
        <v>90</v>
      </c>
      <c r="I37" s="39">
        <v>29</v>
      </c>
      <c r="L37" s="38">
        <v>42021</v>
      </c>
      <c r="M37" s="39">
        <v>460.89</v>
      </c>
      <c r="U37" s="29"/>
      <c r="Z37" s="37"/>
      <c r="AA37" s="34"/>
    </row>
    <row r="38" spans="2:27">
      <c r="B38" s="29">
        <v>42022</v>
      </c>
      <c r="C38">
        <v>0</v>
      </c>
      <c r="F38" s="38">
        <v>42022</v>
      </c>
      <c r="G38" s="40">
        <v>74.083333333333329</v>
      </c>
      <c r="H38" s="39">
        <v>97</v>
      </c>
      <c r="I38" s="39">
        <v>52</v>
      </c>
      <c r="L38" s="38">
        <v>42022</v>
      </c>
      <c r="M38" s="39">
        <v>401.95</v>
      </c>
      <c r="U38" s="29"/>
      <c r="Z38" s="37"/>
      <c r="AA38" s="34"/>
    </row>
    <row r="39" spans="2:27">
      <c r="B39" s="29">
        <v>42023</v>
      </c>
      <c r="C39">
        <v>0.01</v>
      </c>
      <c r="F39" s="38">
        <v>42023</v>
      </c>
      <c r="G39" s="40">
        <v>73.958333333333329</v>
      </c>
      <c r="H39" s="39">
        <v>97</v>
      </c>
      <c r="I39" s="39">
        <v>44</v>
      </c>
      <c r="L39" s="38">
        <v>42023</v>
      </c>
      <c r="M39" s="39">
        <v>465.98</v>
      </c>
      <c r="U39" s="29"/>
      <c r="Z39" s="37"/>
      <c r="AA39" s="34"/>
    </row>
    <row r="40" spans="2:27">
      <c r="B40" s="29">
        <v>42024</v>
      </c>
      <c r="C40">
        <v>0</v>
      </c>
      <c r="F40" s="38">
        <v>42024</v>
      </c>
      <c r="G40" s="40">
        <v>70.958333333333329</v>
      </c>
      <c r="H40" s="39">
        <v>85</v>
      </c>
      <c r="I40" s="39">
        <v>49</v>
      </c>
      <c r="L40" s="38">
        <v>42024</v>
      </c>
      <c r="M40" s="39">
        <v>438.42</v>
      </c>
      <c r="U40" s="29"/>
      <c r="Z40" s="37"/>
      <c r="AA40" s="34"/>
    </row>
    <row r="41" spans="2:27">
      <c r="B41" s="29">
        <v>42025</v>
      </c>
      <c r="C41">
        <v>0</v>
      </c>
      <c r="F41" s="38">
        <v>42025</v>
      </c>
      <c r="G41" s="40">
        <v>62.888888888888886</v>
      </c>
      <c r="H41" s="39">
        <v>78</v>
      </c>
      <c r="I41" s="39">
        <v>41</v>
      </c>
      <c r="L41" s="38">
        <v>42025</v>
      </c>
      <c r="M41" s="39">
        <v>482.09</v>
      </c>
      <c r="U41" s="29"/>
      <c r="Z41" s="37"/>
      <c r="AA41" s="34"/>
    </row>
    <row r="42" spans="2:27">
      <c r="B42" s="29">
        <v>42026</v>
      </c>
      <c r="C42">
        <v>0</v>
      </c>
      <c r="F42" s="38">
        <v>42026</v>
      </c>
      <c r="G42" s="40">
        <v>61.590909090909093</v>
      </c>
      <c r="H42" s="39">
        <v>82</v>
      </c>
      <c r="I42" s="39">
        <v>35</v>
      </c>
      <c r="L42" s="38">
        <v>42026</v>
      </c>
      <c r="M42" s="39">
        <v>430.36</v>
      </c>
      <c r="U42" s="29"/>
      <c r="Z42" s="37"/>
      <c r="AA42" s="34"/>
    </row>
    <row r="43" spans="2:27">
      <c r="B43" s="29">
        <v>42027</v>
      </c>
      <c r="C43">
        <v>0</v>
      </c>
      <c r="F43" s="38">
        <v>42027</v>
      </c>
      <c r="G43" s="40">
        <v>47.625</v>
      </c>
      <c r="H43" s="39">
        <v>69</v>
      </c>
      <c r="I43" s="39">
        <v>27</v>
      </c>
      <c r="L43" s="38">
        <v>42027</v>
      </c>
      <c r="M43" s="39">
        <v>485.9</v>
      </c>
      <c r="U43" s="29"/>
      <c r="Z43" s="37"/>
      <c r="AA43" s="34"/>
    </row>
    <row r="44" spans="2:27">
      <c r="B44" s="29">
        <v>42028</v>
      </c>
      <c r="C44">
        <v>0</v>
      </c>
      <c r="F44" s="38">
        <v>42028</v>
      </c>
      <c r="G44" s="40">
        <v>37.583333333333336</v>
      </c>
      <c r="H44" s="39">
        <v>53</v>
      </c>
      <c r="I44" s="39">
        <v>19</v>
      </c>
      <c r="L44" s="38">
        <v>42028</v>
      </c>
      <c r="M44" s="39">
        <v>501.17</v>
      </c>
      <c r="U44" s="29"/>
      <c r="Z44" s="37"/>
      <c r="AA44" s="34"/>
    </row>
    <row r="45" spans="2:27">
      <c r="B45" s="29">
        <v>42029</v>
      </c>
      <c r="C45">
        <v>0</v>
      </c>
      <c r="F45" s="38">
        <v>42029</v>
      </c>
      <c r="G45" s="40">
        <v>38.333333333333336</v>
      </c>
      <c r="H45" s="39">
        <v>51</v>
      </c>
      <c r="I45" s="39">
        <v>21</v>
      </c>
      <c r="L45" s="38">
        <v>42029</v>
      </c>
      <c r="M45" s="39">
        <v>491.84</v>
      </c>
      <c r="U45" s="29"/>
      <c r="Z45" s="37"/>
      <c r="AA45" s="34"/>
    </row>
    <row r="46" spans="2:27">
      <c r="B46" s="29">
        <v>42030</v>
      </c>
      <c r="C46">
        <v>0</v>
      </c>
      <c r="F46" s="38">
        <v>42030</v>
      </c>
      <c r="G46" s="40">
        <v>42.458333333333336</v>
      </c>
      <c r="H46" s="39">
        <v>59</v>
      </c>
      <c r="I46" s="39">
        <v>30</v>
      </c>
      <c r="L46" s="38">
        <v>42030</v>
      </c>
      <c r="M46" s="39">
        <v>279.83999999999997</v>
      </c>
      <c r="U46" s="29"/>
      <c r="Z46" s="37"/>
      <c r="AA46" s="34"/>
    </row>
    <row r="47" spans="2:27">
      <c r="B47" s="29">
        <v>42031</v>
      </c>
      <c r="C47">
        <v>0.01</v>
      </c>
      <c r="F47" s="38">
        <v>42031</v>
      </c>
      <c r="G47" s="40">
        <v>80.291666666666671</v>
      </c>
      <c r="H47" s="39">
        <v>95</v>
      </c>
      <c r="I47" s="39">
        <v>52</v>
      </c>
      <c r="L47" s="38">
        <v>42031</v>
      </c>
      <c r="M47" s="39">
        <v>513.89</v>
      </c>
      <c r="U47" s="29"/>
      <c r="Z47" s="37"/>
      <c r="AA47" s="34"/>
    </row>
    <row r="48" spans="2:27">
      <c r="B48" s="29">
        <v>42032</v>
      </c>
      <c r="C48">
        <v>0.01</v>
      </c>
      <c r="F48" s="38">
        <v>42032</v>
      </c>
      <c r="G48" s="40">
        <v>72.291666666666671</v>
      </c>
      <c r="H48" s="39">
        <v>93</v>
      </c>
      <c r="I48" s="39">
        <v>52</v>
      </c>
      <c r="L48" s="38">
        <v>42032</v>
      </c>
      <c r="M48" s="39">
        <v>245.07</v>
      </c>
      <c r="U48" s="29"/>
      <c r="Z48" s="37"/>
      <c r="AA48" s="34"/>
    </row>
    <row r="49" spans="2:21">
      <c r="B49" s="29">
        <v>42033</v>
      </c>
      <c r="C49">
        <v>0</v>
      </c>
      <c r="F49" s="38">
        <v>42033</v>
      </c>
      <c r="G49" s="40">
        <v>76.666666666666671</v>
      </c>
      <c r="H49" s="39">
        <v>91</v>
      </c>
      <c r="I49" s="39">
        <v>52</v>
      </c>
      <c r="L49" s="38">
        <v>42033</v>
      </c>
      <c r="M49" s="39">
        <v>499.05</v>
      </c>
      <c r="U49" s="29"/>
    </row>
    <row r="50" spans="2:21">
      <c r="B50" s="29">
        <v>42034</v>
      </c>
      <c r="C50">
        <v>0</v>
      </c>
      <c r="F50" s="38">
        <v>42034</v>
      </c>
      <c r="G50" s="40">
        <v>84.75</v>
      </c>
      <c r="H50" s="39">
        <v>96</v>
      </c>
      <c r="I50" s="39">
        <v>62</v>
      </c>
      <c r="L50" s="38">
        <v>42034</v>
      </c>
      <c r="M50" s="39">
        <v>487.18</v>
      </c>
      <c r="U50" s="29"/>
    </row>
    <row r="51" spans="2:21">
      <c r="B51" s="29">
        <v>42035</v>
      </c>
      <c r="C51">
        <v>0</v>
      </c>
      <c r="F51" s="38">
        <v>42035</v>
      </c>
      <c r="G51" s="40">
        <v>84.722222222222229</v>
      </c>
      <c r="H51" s="39">
        <v>98</v>
      </c>
      <c r="I51" s="39">
        <v>39</v>
      </c>
      <c r="L51" s="38">
        <v>42035</v>
      </c>
      <c r="M51" s="39">
        <v>116.18</v>
      </c>
      <c r="U51" s="29"/>
    </row>
    <row r="52" spans="2:21">
      <c r="B52" s="29">
        <v>42036</v>
      </c>
      <c r="C52">
        <v>0</v>
      </c>
      <c r="F52" s="38">
        <v>42036</v>
      </c>
      <c r="G52" s="40">
        <v>78.958333333333329</v>
      </c>
      <c r="H52" s="39">
        <v>96</v>
      </c>
      <c r="I52" s="39">
        <v>54</v>
      </c>
      <c r="L52" s="38">
        <v>42036</v>
      </c>
      <c r="M52" s="39">
        <v>514.30999999999995</v>
      </c>
      <c r="U52" s="29"/>
    </row>
    <row r="53" spans="2:21">
      <c r="B53" s="29">
        <v>42037</v>
      </c>
      <c r="C53">
        <v>0</v>
      </c>
      <c r="F53" s="38">
        <v>42037</v>
      </c>
      <c r="G53" s="40">
        <v>79.375</v>
      </c>
      <c r="H53" s="39">
        <v>97</v>
      </c>
      <c r="I53" s="39">
        <v>41</v>
      </c>
      <c r="L53" s="38">
        <v>42037</v>
      </c>
      <c r="M53" s="39">
        <v>500.74</v>
      </c>
      <c r="U53" s="29"/>
    </row>
    <row r="54" spans="2:21">
      <c r="B54" s="29">
        <v>42038</v>
      </c>
      <c r="C54">
        <v>0</v>
      </c>
      <c r="F54" s="38">
        <v>42038</v>
      </c>
      <c r="G54" s="40">
        <v>79.583333333333329</v>
      </c>
      <c r="H54" s="39">
        <v>98</v>
      </c>
      <c r="I54" s="39">
        <v>43</v>
      </c>
      <c r="L54" s="38">
        <v>42038</v>
      </c>
      <c r="M54" s="39">
        <v>487.6</v>
      </c>
      <c r="U54" s="29"/>
    </row>
    <row r="55" spans="2:21">
      <c r="B55" s="29">
        <v>42039</v>
      </c>
      <c r="C55">
        <v>0.01</v>
      </c>
      <c r="F55" s="38">
        <v>42039</v>
      </c>
      <c r="G55" s="40">
        <v>92</v>
      </c>
      <c r="H55" s="39">
        <v>98</v>
      </c>
      <c r="I55" s="39">
        <v>76</v>
      </c>
      <c r="L55" s="38">
        <v>42039</v>
      </c>
      <c r="M55" s="39">
        <v>515.16</v>
      </c>
      <c r="U55" s="29"/>
    </row>
    <row r="56" spans="2:21">
      <c r="B56" s="29">
        <v>42040</v>
      </c>
      <c r="C56">
        <v>0</v>
      </c>
      <c r="F56" s="38">
        <v>42040</v>
      </c>
      <c r="G56" s="40">
        <v>88.208333333333329</v>
      </c>
      <c r="H56" s="39">
        <v>97</v>
      </c>
      <c r="I56" s="39">
        <v>68</v>
      </c>
      <c r="L56" s="38">
        <v>42040</v>
      </c>
      <c r="M56" s="39">
        <v>477.85</v>
      </c>
      <c r="U56" s="29"/>
    </row>
    <row r="57" spans="2:21">
      <c r="B57" s="29">
        <v>42041</v>
      </c>
      <c r="C57">
        <v>0</v>
      </c>
      <c r="F57" s="38">
        <v>42041</v>
      </c>
      <c r="G57" s="40">
        <v>74.916666666666671</v>
      </c>
      <c r="H57" s="39">
        <v>93</v>
      </c>
      <c r="I57" s="39">
        <v>51</v>
      </c>
      <c r="L57" s="38">
        <v>42041</v>
      </c>
      <c r="M57" s="39">
        <v>517.70000000000005</v>
      </c>
      <c r="U57" s="29"/>
    </row>
    <row r="58" spans="2:21">
      <c r="B58" s="29">
        <v>42042</v>
      </c>
      <c r="C58">
        <v>0.17</v>
      </c>
      <c r="F58" s="38">
        <v>42042</v>
      </c>
      <c r="G58" s="40">
        <v>92.166666666666671</v>
      </c>
      <c r="H58" s="39">
        <v>97</v>
      </c>
      <c r="I58" s="39">
        <v>76</v>
      </c>
      <c r="L58" s="38">
        <v>42042</v>
      </c>
      <c r="M58" s="39">
        <v>61.06</v>
      </c>
      <c r="U58" s="29"/>
    </row>
    <row r="59" spans="2:21">
      <c r="B59" s="29">
        <v>42043</v>
      </c>
      <c r="C59">
        <v>0.05</v>
      </c>
      <c r="F59" s="38">
        <v>42043</v>
      </c>
      <c r="G59" s="40">
        <v>89.954545454545453</v>
      </c>
      <c r="H59" s="39">
        <v>97</v>
      </c>
      <c r="I59" s="39">
        <v>78</v>
      </c>
      <c r="L59" s="38">
        <v>42043</v>
      </c>
      <c r="M59" s="39">
        <v>209.03</v>
      </c>
      <c r="U59" s="29"/>
    </row>
    <row r="60" spans="2:21">
      <c r="B60" s="29">
        <v>42044</v>
      </c>
      <c r="C60">
        <v>0</v>
      </c>
      <c r="F60" s="38">
        <v>42044</v>
      </c>
      <c r="G60" s="40">
        <v>85.909090909090907</v>
      </c>
      <c r="H60" s="39">
        <v>97</v>
      </c>
      <c r="I60" s="39">
        <v>66</v>
      </c>
      <c r="L60" s="38">
        <v>42044</v>
      </c>
      <c r="M60" s="39">
        <v>517.70000000000005</v>
      </c>
      <c r="U60" s="29"/>
    </row>
    <row r="61" spans="2:21">
      <c r="B61" s="29">
        <v>42045</v>
      </c>
      <c r="C61">
        <v>0</v>
      </c>
      <c r="F61" s="38">
        <v>42045</v>
      </c>
      <c r="G61" s="40">
        <v>56</v>
      </c>
      <c r="H61" s="39">
        <v>85</v>
      </c>
      <c r="I61" s="39">
        <v>33</v>
      </c>
      <c r="L61" s="38">
        <v>42045</v>
      </c>
      <c r="M61" s="39">
        <v>547.80999999999995</v>
      </c>
      <c r="U61" s="29"/>
    </row>
    <row r="62" spans="2:21">
      <c r="B62" s="29">
        <v>42046</v>
      </c>
      <c r="C62">
        <v>0</v>
      </c>
      <c r="F62" s="38">
        <v>42046</v>
      </c>
      <c r="G62" s="40">
        <v>66</v>
      </c>
      <c r="H62" s="39">
        <v>79</v>
      </c>
      <c r="I62" s="39">
        <v>36</v>
      </c>
      <c r="L62" s="38">
        <v>42046</v>
      </c>
      <c r="M62" s="39">
        <v>421.88</v>
      </c>
      <c r="U62" s="29"/>
    </row>
    <row r="63" spans="2:21">
      <c r="B63" s="29">
        <v>42047</v>
      </c>
      <c r="C63">
        <v>0</v>
      </c>
      <c r="F63" s="38">
        <v>42047</v>
      </c>
      <c r="G63" s="40">
        <v>49.666666666666664</v>
      </c>
      <c r="H63" s="39">
        <v>74</v>
      </c>
      <c r="I63" s="39">
        <v>20</v>
      </c>
      <c r="L63" s="38">
        <v>42047</v>
      </c>
      <c r="M63" s="39">
        <v>553.32000000000005</v>
      </c>
      <c r="U63" s="29"/>
    </row>
    <row r="64" spans="2:21">
      <c r="B64" s="29">
        <v>42048</v>
      </c>
      <c r="C64">
        <v>0</v>
      </c>
      <c r="F64" s="38">
        <v>42048</v>
      </c>
      <c r="G64" s="40">
        <v>44.291666666666664</v>
      </c>
      <c r="H64" s="39">
        <v>63</v>
      </c>
      <c r="I64" s="39">
        <v>17</v>
      </c>
      <c r="L64" s="38">
        <v>42048</v>
      </c>
      <c r="M64" s="39">
        <v>559.67999999999995</v>
      </c>
      <c r="U64" s="29"/>
    </row>
    <row r="65" spans="2:21">
      <c r="B65" s="29">
        <v>42049</v>
      </c>
      <c r="C65">
        <v>0</v>
      </c>
      <c r="F65" s="38">
        <v>42049</v>
      </c>
      <c r="G65" s="40">
        <v>56.208333333333336</v>
      </c>
      <c r="H65" s="39">
        <v>86</v>
      </c>
      <c r="I65" s="39">
        <v>27</v>
      </c>
      <c r="L65" s="38">
        <v>42049</v>
      </c>
      <c r="M65" s="39">
        <v>516.86</v>
      </c>
      <c r="U65" s="29"/>
    </row>
    <row r="66" spans="2:21">
      <c r="B66" s="29">
        <v>42050</v>
      </c>
      <c r="C66">
        <v>0</v>
      </c>
      <c r="F66" s="38">
        <v>42050</v>
      </c>
      <c r="G66" s="40">
        <v>82.458333333333329</v>
      </c>
      <c r="H66" s="39">
        <v>97</v>
      </c>
      <c r="I66" s="39">
        <v>66</v>
      </c>
      <c r="L66" s="38">
        <v>42050</v>
      </c>
      <c r="M66" s="39">
        <v>558.41</v>
      </c>
      <c r="U66" s="29"/>
    </row>
    <row r="67" spans="2:21">
      <c r="B67" s="29">
        <v>42051</v>
      </c>
      <c r="C67">
        <v>0</v>
      </c>
      <c r="F67" s="38">
        <v>42051</v>
      </c>
      <c r="G67" s="40">
        <v>94.083333333333329</v>
      </c>
      <c r="H67" s="39">
        <v>98</v>
      </c>
      <c r="I67" s="39">
        <v>82</v>
      </c>
      <c r="L67" s="38">
        <v>42051</v>
      </c>
      <c r="M67" s="39">
        <v>408.74</v>
      </c>
      <c r="U67" s="29"/>
    </row>
    <row r="68" spans="2:21">
      <c r="B68" s="29">
        <v>42052</v>
      </c>
      <c r="C68">
        <v>0</v>
      </c>
      <c r="F68" s="38">
        <v>42052</v>
      </c>
      <c r="G68" s="40">
        <v>89.416666666666671</v>
      </c>
      <c r="H68" s="39">
        <v>96</v>
      </c>
      <c r="I68" s="39">
        <v>81</v>
      </c>
      <c r="L68" s="38">
        <v>42052</v>
      </c>
      <c r="M68" s="39">
        <v>114.48</v>
      </c>
      <c r="U68" s="29"/>
    </row>
    <row r="69" spans="2:21">
      <c r="B69" s="29">
        <v>42053</v>
      </c>
      <c r="C69">
        <v>0</v>
      </c>
      <c r="F69" s="38">
        <v>42053</v>
      </c>
      <c r="G69" s="40">
        <v>86.666666666666671</v>
      </c>
      <c r="H69" s="39">
        <v>96</v>
      </c>
      <c r="I69" s="39">
        <v>75</v>
      </c>
      <c r="L69" s="38">
        <v>42053</v>
      </c>
      <c r="M69" s="39">
        <v>562.22</v>
      </c>
      <c r="U69" s="29"/>
    </row>
    <row r="70" spans="2:21">
      <c r="B70" s="29">
        <v>42054</v>
      </c>
      <c r="C70">
        <v>0</v>
      </c>
      <c r="F70" s="38">
        <v>42054</v>
      </c>
      <c r="G70" s="40">
        <v>88.625</v>
      </c>
      <c r="H70" s="39">
        <v>96</v>
      </c>
      <c r="I70" s="39">
        <v>71</v>
      </c>
      <c r="L70" s="38">
        <v>42054</v>
      </c>
      <c r="M70" s="39">
        <v>549.5</v>
      </c>
      <c r="U70" s="29"/>
    </row>
    <row r="71" spans="2:21">
      <c r="B71" s="29">
        <v>42055</v>
      </c>
      <c r="C71">
        <v>0</v>
      </c>
      <c r="F71" s="38">
        <v>42055</v>
      </c>
      <c r="G71" s="40">
        <v>87.833333333333329</v>
      </c>
      <c r="H71" s="39">
        <v>93</v>
      </c>
      <c r="I71" s="39">
        <v>71</v>
      </c>
      <c r="L71" s="38">
        <v>42055</v>
      </c>
      <c r="M71" s="39">
        <v>563.91999999999996</v>
      </c>
      <c r="U71" s="29"/>
    </row>
    <row r="72" spans="2:21">
      <c r="B72" s="29">
        <v>42056</v>
      </c>
      <c r="C72">
        <v>0</v>
      </c>
      <c r="F72" s="38">
        <v>42056</v>
      </c>
      <c r="G72" s="40">
        <v>83.458333333333329</v>
      </c>
      <c r="H72" s="39">
        <v>93</v>
      </c>
      <c r="I72" s="39">
        <v>68</v>
      </c>
      <c r="L72" s="38">
        <v>42056</v>
      </c>
      <c r="M72" s="39">
        <v>461.74</v>
      </c>
      <c r="U72" s="29"/>
    </row>
    <row r="73" spans="2:21">
      <c r="B73" s="29">
        <v>42057</v>
      </c>
      <c r="C73">
        <v>0</v>
      </c>
      <c r="F73" s="38">
        <v>42057</v>
      </c>
      <c r="G73" s="40">
        <v>80.083333333333329</v>
      </c>
      <c r="H73" s="39">
        <v>88</v>
      </c>
      <c r="I73" s="39">
        <v>65</v>
      </c>
      <c r="L73" s="38">
        <v>42057</v>
      </c>
      <c r="M73" s="39">
        <v>460.04</v>
      </c>
      <c r="U73" s="29"/>
    </row>
    <row r="74" spans="2:21">
      <c r="B74" s="29">
        <v>42058</v>
      </c>
      <c r="C74">
        <v>0</v>
      </c>
      <c r="F74" s="38">
        <v>42058</v>
      </c>
      <c r="G74" s="40">
        <v>67.166666666666671</v>
      </c>
      <c r="H74" s="39">
        <v>93</v>
      </c>
      <c r="I74" s="39">
        <v>39</v>
      </c>
      <c r="L74" s="38">
        <v>42058</v>
      </c>
      <c r="M74" s="39">
        <v>594.45000000000005</v>
      </c>
      <c r="U74" s="29"/>
    </row>
    <row r="75" spans="2:21">
      <c r="B75" s="29">
        <v>42059</v>
      </c>
      <c r="C75">
        <v>0</v>
      </c>
      <c r="F75" s="38">
        <v>42059</v>
      </c>
      <c r="G75" s="40">
        <v>60.458333333333336</v>
      </c>
      <c r="H75" s="39">
        <v>77</v>
      </c>
      <c r="I75" s="39">
        <v>32</v>
      </c>
      <c r="L75" s="38">
        <v>42059</v>
      </c>
      <c r="M75" s="39">
        <v>602.08000000000004</v>
      </c>
      <c r="U75" s="29"/>
    </row>
    <row r="76" spans="2:21">
      <c r="B76" s="29">
        <v>42060</v>
      </c>
      <c r="C76">
        <v>0</v>
      </c>
      <c r="F76" s="38">
        <v>42060</v>
      </c>
      <c r="G76" s="40">
        <v>57.5</v>
      </c>
      <c r="H76" s="39">
        <v>82</v>
      </c>
      <c r="I76" s="39">
        <v>31</v>
      </c>
      <c r="L76" s="38">
        <v>42060</v>
      </c>
      <c r="M76" s="39">
        <v>602.08000000000004</v>
      </c>
      <c r="U76" s="29"/>
    </row>
    <row r="77" spans="2:21">
      <c r="B77" s="29">
        <v>42061</v>
      </c>
      <c r="C77">
        <v>0</v>
      </c>
      <c r="F77" s="38">
        <v>42061</v>
      </c>
      <c r="G77" s="40">
        <v>73.5</v>
      </c>
      <c r="H77" s="39">
        <v>92</v>
      </c>
      <c r="I77" s="39">
        <v>40</v>
      </c>
      <c r="L77" s="38">
        <v>42061</v>
      </c>
      <c r="M77" s="39">
        <v>576.64</v>
      </c>
      <c r="U77" s="29"/>
    </row>
    <row r="78" spans="2:21">
      <c r="B78" s="29">
        <v>42062</v>
      </c>
      <c r="C78">
        <v>0</v>
      </c>
      <c r="F78" s="38">
        <v>42062</v>
      </c>
      <c r="G78" s="40">
        <v>81.958333333333329</v>
      </c>
      <c r="H78" s="39">
        <v>94</v>
      </c>
      <c r="I78" s="39">
        <v>66</v>
      </c>
      <c r="L78" s="38">
        <v>42062</v>
      </c>
      <c r="M78" s="39">
        <v>578.76</v>
      </c>
      <c r="U78" s="29"/>
    </row>
    <row r="79" spans="2:21">
      <c r="B79" s="29">
        <v>42063</v>
      </c>
      <c r="C79">
        <v>0.02</v>
      </c>
      <c r="F79" s="38">
        <v>42063</v>
      </c>
      <c r="G79" s="40">
        <v>85.5</v>
      </c>
      <c r="H79" s="39">
        <v>94</v>
      </c>
      <c r="I79" s="39">
        <v>62</v>
      </c>
      <c r="L79" s="38">
        <v>42063</v>
      </c>
      <c r="M79" s="39">
        <v>379.06</v>
      </c>
      <c r="U79" s="29"/>
    </row>
    <row r="80" spans="2:21">
      <c r="B80" s="29">
        <v>42064</v>
      </c>
      <c r="C80">
        <v>0.15000000000000002</v>
      </c>
      <c r="F80" s="38">
        <v>42064</v>
      </c>
      <c r="G80" s="39">
        <v>82.043478260869563</v>
      </c>
      <c r="H80" s="39">
        <v>93</v>
      </c>
      <c r="I80" s="39">
        <v>63</v>
      </c>
      <c r="U80" s="29"/>
    </row>
    <row r="81" spans="2:21">
      <c r="B81" s="29">
        <v>42065</v>
      </c>
      <c r="C81">
        <v>0.03</v>
      </c>
      <c r="F81" s="38">
        <v>42065</v>
      </c>
      <c r="G81" s="39">
        <v>81.416666666666671</v>
      </c>
      <c r="H81" s="39">
        <v>94</v>
      </c>
      <c r="I81" s="39">
        <v>59</v>
      </c>
      <c r="U81" s="29"/>
    </row>
    <row r="82" spans="2:21">
      <c r="B82" s="29">
        <v>42066</v>
      </c>
      <c r="C82">
        <v>0</v>
      </c>
      <c r="F82" s="38">
        <v>42066</v>
      </c>
      <c r="G82" s="39">
        <v>75.291666666666671</v>
      </c>
      <c r="H82" s="39">
        <v>93</v>
      </c>
      <c r="I82" s="39">
        <v>54</v>
      </c>
      <c r="U82" s="29"/>
    </row>
    <row r="83" spans="2:21">
      <c r="B83" s="29">
        <v>42067</v>
      </c>
      <c r="C83">
        <v>0</v>
      </c>
      <c r="F83" s="38">
        <v>42067</v>
      </c>
      <c r="G83" s="39">
        <v>63.458333333333336</v>
      </c>
      <c r="H83" s="39">
        <v>91</v>
      </c>
      <c r="I83" s="39">
        <v>38</v>
      </c>
      <c r="U83" s="29"/>
    </row>
    <row r="84" spans="2:21">
      <c r="B84" s="29">
        <v>42068</v>
      </c>
      <c r="C84">
        <v>0</v>
      </c>
      <c r="F84" s="38">
        <v>42068</v>
      </c>
      <c r="G84" s="39">
        <v>55.125</v>
      </c>
      <c r="H84" s="39">
        <v>73</v>
      </c>
      <c r="I84" s="39">
        <v>20</v>
      </c>
      <c r="U84" s="29"/>
    </row>
    <row r="85" spans="2:21">
      <c r="B85" s="29">
        <v>42069</v>
      </c>
      <c r="C85">
        <v>0</v>
      </c>
      <c r="F85" s="38">
        <v>42069</v>
      </c>
      <c r="G85" s="39">
        <v>30.583333333333332</v>
      </c>
      <c r="H85" s="39">
        <v>55</v>
      </c>
      <c r="I85" s="39">
        <v>13</v>
      </c>
      <c r="U85" s="29"/>
    </row>
    <row r="86" spans="2:21">
      <c r="B86" s="29">
        <v>42070</v>
      </c>
      <c r="C86">
        <v>0</v>
      </c>
      <c r="F86" s="38">
        <v>42070</v>
      </c>
      <c r="G86" s="39">
        <v>48.833333333333336</v>
      </c>
      <c r="H86" s="39">
        <v>92</v>
      </c>
      <c r="I86" s="39">
        <v>24</v>
      </c>
      <c r="U86" s="29"/>
    </row>
    <row r="87" spans="2:21">
      <c r="B87" s="29">
        <v>42071</v>
      </c>
      <c r="C87">
        <v>0</v>
      </c>
      <c r="F87" s="38">
        <v>42071</v>
      </c>
      <c r="G87" s="39">
        <v>87.458333333333329</v>
      </c>
      <c r="H87" s="39">
        <v>98</v>
      </c>
      <c r="I87" s="39">
        <v>67</v>
      </c>
      <c r="U87" s="29"/>
    </row>
    <row r="88" spans="2:21">
      <c r="B88" s="29">
        <v>42072</v>
      </c>
      <c r="C88">
        <v>0</v>
      </c>
      <c r="F88" s="38">
        <v>42072</v>
      </c>
      <c r="G88" s="39">
        <v>90.041666666666671</v>
      </c>
      <c r="H88" s="39">
        <v>98</v>
      </c>
      <c r="I88" s="39">
        <v>69</v>
      </c>
      <c r="U88" s="29"/>
    </row>
    <row r="89" spans="2:21">
      <c r="B89" s="29">
        <v>42073</v>
      </c>
      <c r="C89">
        <v>0</v>
      </c>
      <c r="F89" s="38">
        <v>42073</v>
      </c>
      <c r="G89" s="39">
        <v>91.333333333333329</v>
      </c>
      <c r="H89" s="39">
        <v>98</v>
      </c>
      <c r="I89" s="39">
        <v>80</v>
      </c>
      <c r="U89" s="29"/>
    </row>
    <row r="90" spans="2:21">
      <c r="B90" s="29">
        <v>42074</v>
      </c>
      <c r="C90">
        <v>0</v>
      </c>
      <c r="F90" s="38">
        <v>42074</v>
      </c>
      <c r="G90" s="39">
        <v>86.25</v>
      </c>
      <c r="H90" s="39">
        <v>95</v>
      </c>
      <c r="I90" s="39">
        <v>69</v>
      </c>
      <c r="U90" s="29"/>
    </row>
    <row r="91" spans="2:21">
      <c r="B91" s="29">
        <v>42075</v>
      </c>
      <c r="C91">
        <v>0</v>
      </c>
      <c r="F91" s="38">
        <v>42075</v>
      </c>
      <c r="G91" s="39">
        <v>60.375</v>
      </c>
      <c r="H91" s="39">
        <v>95</v>
      </c>
      <c r="I91" s="39">
        <v>31</v>
      </c>
      <c r="U91" s="29"/>
    </row>
    <row r="92" spans="2:21">
      <c r="B92" s="29">
        <v>42076</v>
      </c>
      <c r="C92">
        <v>0</v>
      </c>
      <c r="F92" s="38">
        <v>42076</v>
      </c>
      <c r="G92" s="39">
        <v>53.791666666666664</v>
      </c>
      <c r="H92" s="39">
        <v>83</v>
      </c>
      <c r="I92" s="39">
        <v>32</v>
      </c>
      <c r="U92" s="29"/>
    </row>
    <row r="93" spans="2:21">
      <c r="B93" s="29">
        <v>42077</v>
      </c>
      <c r="C93">
        <v>0</v>
      </c>
      <c r="F93" s="38">
        <v>42077</v>
      </c>
      <c r="G93" s="39">
        <v>48.75</v>
      </c>
      <c r="H93" s="39">
        <v>82</v>
      </c>
      <c r="I93" s="39">
        <v>16</v>
      </c>
      <c r="U93" s="29"/>
    </row>
    <row r="94" spans="2:21">
      <c r="B94" s="29">
        <v>42078</v>
      </c>
      <c r="C94">
        <v>0</v>
      </c>
      <c r="F94" s="38">
        <v>42078</v>
      </c>
      <c r="G94" s="39">
        <v>49.583333333333336</v>
      </c>
      <c r="H94" s="39">
        <v>75</v>
      </c>
      <c r="I94" s="39">
        <v>26</v>
      </c>
      <c r="U94" s="29"/>
    </row>
    <row r="95" spans="2:21">
      <c r="B95" s="29">
        <v>42079</v>
      </c>
      <c r="C95">
        <v>0</v>
      </c>
      <c r="F95" s="38">
        <v>42079</v>
      </c>
      <c r="G95" s="39">
        <v>69.208333333333329</v>
      </c>
      <c r="H95" s="39">
        <v>92</v>
      </c>
      <c r="I95" s="39">
        <v>43</v>
      </c>
      <c r="U95" s="29"/>
    </row>
    <row r="96" spans="2:21">
      <c r="B96" s="29">
        <v>42080</v>
      </c>
      <c r="C96">
        <v>0</v>
      </c>
      <c r="F96" s="38">
        <v>42080</v>
      </c>
      <c r="G96" s="39">
        <v>72.291666666666671</v>
      </c>
      <c r="H96" s="39">
        <v>92</v>
      </c>
      <c r="I96" s="39">
        <v>54</v>
      </c>
      <c r="U96" s="29"/>
    </row>
    <row r="97" spans="2:21">
      <c r="B97" s="29">
        <v>42081</v>
      </c>
      <c r="C97">
        <v>0</v>
      </c>
      <c r="F97" s="38">
        <v>42081</v>
      </c>
      <c r="G97" s="39">
        <v>67.291666666666671</v>
      </c>
      <c r="H97" s="39">
        <v>87</v>
      </c>
      <c r="I97" s="39">
        <v>49</v>
      </c>
      <c r="U97" s="29"/>
    </row>
    <row r="98" spans="2:21">
      <c r="B98" s="29">
        <v>42082</v>
      </c>
      <c r="C98">
        <v>0</v>
      </c>
      <c r="F98" s="38">
        <v>42082</v>
      </c>
      <c r="G98" s="39">
        <v>77.291666666666671</v>
      </c>
      <c r="H98" s="39">
        <v>93</v>
      </c>
      <c r="I98" s="39">
        <v>51</v>
      </c>
      <c r="U98" s="29"/>
    </row>
    <row r="99" spans="2:21">
      <c r="B99" s="29">
        <v>42083</v>
      </c>
      <c r="C99">
        <v>0</v>
      </c>
      <c r="F99" s="38">
        <v>42083</v>
      </c>
      <c r="G99" s="39">
        <v>87.5</v>
      </c>
      <c r="H99" s="39">
        <v>96</v>
      </c>
      <c r="I99" s="39">
        <v>66</v>
      </c>
      <c r="U99" s="29"/>
    </row>
    <row r="100" spans="2:21">
      <c r="B100" s="29">
        <v>42084</v>
      </c>
      <c r="C100">
        <v>0</v>
      </c>
      <c r="F100" s="38">
        <v>42084</v>
      </c>
      <c r="G100" s="39">
        <v>89.708333333333329</v>
      </c>
      <c r="H100" s="39">
        <v>98</v>
      </c>
      <c r="I100" s="39">
        <v>73</v>
      </c>
      <c r="U100" s="29"/>
    </row>
    <row r="101" spans="2:21">
      <c r="B101" s="29">
        <v>42085</v>
      </c>
      <c r="C101">
        <v>0</v>
      </c>
      <c r="F101" s="38">
        <v>42085</v>
      </c>
      <c r="G101" s="39">
        <v>84.666666666666671</v>
      </c>
      <c r="H101" s="39">
        <v>94</v>
      </c>
      <c r="I101" s="39">
        <v>67</v>
      </c>
      <c r="U101" s="29"/>
    </row>
    <row r="102" spans="2:21">
      <c r="B102" s="29">
        <v>42086</v>
      </c>
      <c r="C102">
        <v>0</v>
      </c>
      <c r="F102" s="38">
        <v>42086</v>
      </c>
      <c r="G102" s="39">
        <v>75.208333333333329</v>
      </c>
      <c r="H102" s="39">
        <v>93</v>
      </c>
      <c r="I102" s="39">
        <v>58</v>
      </c>
      <c r="U102" s="29"/>
    </row>
    <row r="103" spans="2:21">
      <c r="B103" s="29">
        <v>42087</v>
      </c>
      <c r="C103">
        <v>0</v>
      </c>
      <c r="F103" s="38">
        <v>42087</v>
      </c>
      <c r="G103" s="39">
        <v>63.041666666666664</v>
      </c>
      <c r="H103" s="39">
        <v>87</v>
      </c>
      <c r="I103" s="39">
        <v>38</v>
      </c>
      <c r="U103" s="29"/>
    </row>
    <row r="104" spans="2:21">
      <c r="B104" s="29">
        <v>42088</v>
      </c>
      <c r="C104">
        <v>0</v>
      </c>
      <c r="F104" s="38">
        <v>42088</v>
      </c>
      <c r="G104" s="39">
        <v>64.166666666666671</v>
      </c>
      <c r="H104" s="39">
        <v>87</v>
      </c>
      <c r="I104" s="39">
        <v>36</v>
      </c>
      <c r="U104" s="29"/>
    </row>
    <row r="105" spans="2:21">
      <c r="B105" s="29">
        <v>42089</v>
      </c>
      <c r="C105">
        <v>0</v>
      </c>
      <c r="F105" s="38">
        <v>42089</v>
      </c>
      <c r="G105" s="39">
        <v>56.666666666666664</v>
      </c>
      <c r="H105" s="39">
        <v>84</v>
      </c>
      <c r="I105" s="39">
        <v>21</v>
      </c>
      <c r="U105" s="29"/>
    </row>
    <row r="106" spans="2:21">
      <c r="B106" s="29">
        <v>42090</v>
      </c>
      <c r="C106">
        <v>0</v>
      </c>
      <c r="F106" s="38">
        <v>42090</v>
      </c>
      <c r="G106" s="39">
        <v>89.666666666666671</v>
      </c>
      <c r="H106" s="39">
        <v>98</v>
      </c>
      <c r="I106" s="39">
        <v>77</v>
      </c>
      <c r="U106" s="29"/>
    </row>
    <row r="107" spans="2:21">
      <c r="B107" s="29">
        <v>42091</v>
      </c>
      <c r="C107">
        <v>0</v>
      </c>
      <c r="F107" s="38">
        <v>42091</v>
      </c>
      <c r="G107" s="39">
        <v>88.166666666666671</v>
      </c>
      <c r="H107" s="39">
        <v>98</v>
      </c>
      <c r="I107" s="39">
        <v>71</v>
      </c>
      <c r="U107" s="29"/>
    </row>
    <row r="108" spans="2:21">
      <c r="B108" s="29">
        <v>42092</v>
      </c>
      <c r="C108">
        <v>0</v>
      </c>
      <c r="F108" s="38">
        <v>42092</v>
      </c>
      <c r="G108" s="39">
        <v>79.333333333333329</v>
      </c>
      <c r="H108" s="39">
        <v>95</v>
      </c>
      <c r="I108" s="39">
        <v>47</v>
      </c>
      <c r="U108" s="29"/>
    </row>
    <row r="109" spans="2:21">
      <c r="B109" s="29">
        <v>42093</v>
      </c>
      <c r="C109">
        <v>0</v>
      </c>
      <c r="F109" s="38">
        <v>42093</v>
      </c>
      <c r="G109" s="39">
        <v>89.958333333333329</v>
      </c>
      <c r="H109" s="39">
        <v>98</v>
      </c>
      <c r="I109" s="39">
        <v>70</v>
      </c>
      <c r="U109" s="29"/>
    </row>
    <row r="110" spans="2:21">
      <c r="B110" s="36"/>
      <c r="C110" s="32"/>
      <c r="F110" s="38">
        <v>42094</v>
      </c>
      <c r="G110" s="39">
        <v>82.944444444444443</v>
      </c>
      <c r="H110" s="39">
        <v>98</v>
      </c>
      <c r="I110" s="39">
        <v>55</v>
      </c>
      <c r="U110" s="29"/>
    </row>
    <row r="111" spans="2:21">
      <c r="B111" s="36"/>
      <c r="C111" s="32"/>
      <c r="F111" s="38">
        <v>42095</v>
      </c>
      <c r="G111" s="39">
        <v>57.416666666666664</v>
      </c>
      <c r="H111" s="39">
        <v>81</v>
      </c>
      <c r="I111" s="39">
        <v>37</v>
      </c>
      <c r="U111" s="29"/>
    </row>
    <row r="112" spans="2:21">
      <c r="B112" s="36" t="s">
        <v>94</v>
      </c>
      <c r="C112">
        <f>SUM(C4:C109)</f>
        <v>0.83000000000000018</v>
      </c>
      <c r="F112" s="38">
        <v>42096</v>
      </c>
      <c r="G112" s="39">
        <v>50.916666666666664</v>
      </c>
      <c r="H112" s="39">
        <v>75</v>
      </c>
      <c r="I112" s="39">
        <v>31</v>
      </c>
      <c r="U112" s="29"/>
    </row>
    <row r="113" spans="2:21">
      <c r="B113" s="36"/>
      <c r="C113" s="32"/>
      <c r="F113" s="38">
        <v>42097</v>
      </c>
      <c r="G113" s="39">
        <v>41.75</v>
      </c>
      <c r="H113" s="39">
        <v>86</v>
      </c>
      <c r="I113" s="39">
        <v>20</v>
      </c>
      <c r="U113" s="29"/>
    </row>
    <row r="114" spans="2:21">
      <c r="B114" s="36"/>
      <c r="C114" s="32"/>
      <c r="F114" s="38">
        <v>42098</v>
      </c>
      <c r="G114" s="39">
        <v>69.333333333333329</v>
      </c>
      <c r="H114" s="39">
        <v>89</v>
      </c>
      <c r="I114" s="39">
        <v>40</v>
      </c>
      <c r="U114" s="29"/>
    </row>
    <row r="115" spans="2:21">
      <c r="B115" s="36"/>
      <c r="C115" s="32"/>
      <c r="F115" s="38">
        <v>42099</v>
      </c>
      <c r="G115" s="39">
        <v>79.083333333333329</v>
      </c>
      <c r="H115" s="39">
        <v>94</v>
      </c>
      <c r="I115" s="39">
        <v>51</v>
      </c>
      <c r="U115" s="29"/>
    </row>
    <row r="116" spans="2:21">
      <c r="B116" s="36"/>
      <c r="C116" s="32"/>
      <c r="F116" s="38">
        <v>42100</v>
      </c>
      <c r="G116" s="39">
        <v>70.041666666666671</v>
      </c>
      <c r="H116" s="39">
        <v>90</v>
      </c>
      <c r="I116" s="39">
        <v>37</v>
      </c>
      <c r="U116" s="29"/>
    </row>
    <row r="117" spans="2:21">
      <c r="B117" s="36"/>
      <c r="C117" s="32"/>
      <c r="F117" s="38">
        <v>42101</v>
      </c>
      <c r="G117" s="39">
        <v>78.75</v>
      </c>
      <c r="H117" s="39">
        <v>94</v>
      </c>
      <c r="I117" s="39">
        <v>64</v>
      </c>
      <c r="U117" s="29"/>
    </row>
    <row r="118" spans="2:21">
      <c r="B118" s="36"/>
      <c r="C118" s="32"/>
      <c r="F118" s="38">
        <v>42102</v>
      </c>
      <c r="G118" s="39">
        <v>75.291666666666671</v>
      </c>
      <c r="H118" s="39">
        <v>94</v>
      </c>
      <c r="I118" s="39">
        <v>54</v>
      </c>
      <c r="U118" s="29"/>
    </row>
    <row r="119" spans="2:21">
      <c r="B119" s="36"/>
      <c r="C119" s="32"/>
      <c r="F119" s="38">
        <v>42103</v>
      </c>
      <c r="G119" s="39">
        <v>61.958333333333336</v>
      </c>
      <c r="H119" s="39">
        <v>90</v>
      </c>
      <c r="I119" s="39">
        <v>39</v>
      </c>
      <c r="U119" s="29"/>
    </row>
    <row r="120" spans="2:21">
      <c r="B120" s="36"/>
      <c r="C120" s="32"/>
      <c r="F120" s="38">
        <v>42104</v>
      </c>
      <c r="G120" s="39">
        <v>72.083333333333329</v>
      </c>
      <c r="H120" s="39">
        <v>94</v>
      </c>
      <c r="I120" s="39">
        <v>44</v>
      </c>
      <c r="U120" s="29"/>
    </row>
    <row r="121" spans="2:21">
      <c r="B121" s="36"/>
      <c r="C121" s="32"/>
      <c r="F121" s="38">
        <v>42105</v>
      </c>
      <c r="G121" s="39">
        <v>67.208333333333329</v>
      </c>
      <c r="H121" s="39">
        <v>89</v>
      </c>
      <c r="I121" s="39">
        <v>35</v>
      </c>
      <c r="U121" s="29"/>
    </row>
    <row r="122" spans="2:21">
      <c r="B122" s="36"/>
      <c r="C122" s="32"/>
      <c r="F122" s="38">
        <v>42106</v>
      </c>
      <c r="G122" s="39">
        <v>75.166666666666671</v>
      </c>
      <c r="H122" s="39">
        <v>96</v>
      </c>
      <c r="I122" s="39">
        <v>48</v>
      </c>
      <c r="U122" s="29"/>
    </row>
    <row r="123" spans="2:21">
      <c r="B123" s="36"/>
      <c r="C123" s="32"/>
      <c r="F123" s="38">
        <v>42107</v>
      </c>
      <c r="G123" s="39">
        <v>96.5</v>
      </c>
      <c r="H123" s="39">
        <v>97</v>
      </c>
      <c r="I123" s="39">
        <v>96</v>
      </c>
      <c r="U123" s="29"/>
    </row>
    <row r="124" spans="2:21">
      <c r="B124" s="36"/>
      <c r="C124" s="32"/>
      <c r="H124" s="35"/>
      <c r="U124" s="29"/>
    </row>
    <row r="125" spans="2:21">
      <c r="B125" s="36"/>
      <c r="C125" s="32"/>
      <c r="U125" s="29"/>
    </row>
    <row r="126" spans="2:21">
      <c r="B126" s="36"/>
      <c r="C126" s="32"/>
      <c r="U126" s="29"/>
    </row>
    <row r="127" spans="2:21">
      <c r="B127" s="36"/>
      <c r="C127" s="32"/>
      <c r="U127" s="29"/>
    </row>
    <row r="128" spans="2:21">
      <c r="B128" s="36"/>
      <c r="C128" s="32"/>
      <c r="U128" s="29"/>
    </row>
    <row r="129" spans="2:21">
      <c r="B129" s="36"/>
      <c r="C129" s="32"/>
      <c r="U129" s="29"/>
    </row>
    <row r="130" spans="2:21">
      <c r="B130" s="36"/>
      <c r="C130" s="32"/>
      <c r="U130" s="29"/>
    </row>
    <row r="131" spans="2:21">
      <c r="B131" s="36"/>
      <c r="C131" s="32"/>
      <c r="U131" s="29"/>
    </row>
    <row r="132" spans="2:21">
      <c r="B132" s="36"/>
      <c r="C132" s="32"/>
      <c r="U132" s="29"/>
    </row>
    <row r="133" spans="2:21">
      <c r="B133" s="36"/>
      <c r="C133" s="32"/>
      <c r="U133" s="29"/>
    </row>
    <row r="134" spans="2:21">
      <c r="B134" s="36"/>
      <c r="C134" s="32"/>
      <c r="U134" s="29"/>
    </row>
    <row r="135" spans="2:21">
      <c r="B135" s="36"/>
      <c r="C135" s="32"/>
      <c r="U135" s="29"/>
    </row>
    <row r="136" spans="2:21">
      <c r="B136" s="36"/>
      <c r="C136" s="32"/>
      <c r="U136" s="29"/>
    </row>
    <row r="137" spans="2:21">
      <c r="B137" s="36"/>
      <c r="C137" s="32"/>
      <c r="U137" s="29"/>
    </row>
    <row r="138" spans="2:21">
      <c r="B138" s="36"/>
      <c r="C138" s="32"/>
      <c r="U138" s="29"/>
    </row>
    <row r="139" spans="2:21">
      <c r="B139" s="36"/>
      <c r="C139" s="32"/>
      <c r="U139" s="29"/>
    </row>
    <row r="140" spans="2:21">
      <c r="B140" s="36"/>
      <c r="C140" s="32"/>
      <c r="U140" s="29"/>
    </row>
    <row r="141" spans="2:21">
      <c r="B141" s="36"/>
      <c r="C141" s="32"/>
      <c r="U141" s="29"/>
    </row>
    <row r="142" spans="2:21">
      <c r="B142" s="36"/>
      <c r="C142" s="32"/>
      <c r="U142" s="29"/>
    </row>
    <row r="143" spans="2:21">
      <c r="B143" s="36"/>
      <c r="C143" s="32"/>
      <c r="U143" s="29"/>
    </row>
    <row r="144" spans="2:21">
      <c r="B144" s="36"/>
      <c r="C144" s="32"/>
      <c r="U144" s="29"/>
    </row>
    <row r="145" spans="2:21">
      <c r="B145" s="36"/>
      <c r="C145" s="32"/>
      <c r="U145" s="29"/>
    </row>
    <row r="146" spans="2:21">
      <c r="B146" s="36"/>
      <c r="C146" s="32"/>
      <c r="U146" s="29"/>
    </row>
    <row r="147" spans="2:21">
      <c r="B147" s="36"/>
      <c r="C147" s="32"/>
      <c r="U147" s="29"/>
    </row>
    <row r="148" spans="2:21">
      <c r="B148" s="36"/>
      <c r="C148" s="32"/>
      <c r="U148" s="29"/>
    </row>
    <row r="149" spans="2:21">
      <c r="B149" s="36"/>
      <c r="C149" s="32"/>
      <c r="U149" s="29"/>
    </row>
    <row r="150" spans="2:21">
      <c r="B150" s="36"/>
      <c r="C150" s="32"/>
      <c r="U150" s="29"/>
    </row>
    <row r="151" spans="2:21">
      <c r="B151" s="36"/>
      <c r="C151" s="32"/>
      <c r="U151" s="29"/>
    </row>
    <row r="152" spans="2:21">
      <c r="B152" s="36"/>
      <c r="C152" s="32"/>
      <c r="U152" s="29"/>
    </row>
    <row r="153" spans="2:21">
      <c r="B153" s="36"/>
      <c r="C153" s="32"/>
      <c r="U153" s="29"/>
    </row>
    <row r="154" spans="2:21">
      <c r="B154" s="36"/>
      <c r="C154" s="32"/>
      <c r="U154" s="29"/>
    </row>
    <row r="155" spans="2:21">
      <c r="B155" s="36"/>
      <c r="C155" s="32"/>
      <c r="U155" s="29"/>
    </row>
    <row r="156" spans="2:21">
      <c r="B156" s="36"/>
      <c r="C156" s="32"/>
      <c r="U156" s="29"/>
    </row>
    <row r="157" spans="2:21">
      <c r="B157" s="36"/>
      <c r="C157" s="32"/>
      <c r="U157" s="29"/>
    </row>
    <row r="158" spans="2:21">
      <c r="B158" s="36"/>
      <c r="C158" s="32"/>
      <c r="U158" s="29"/>
    </row>
    <row r="159" spans="2:21">
      <c r="B159" s="36"/>
      <c r="C159" s="32"/>
      <c r="U159" s="29"/>
    </row>
    <row r="160" spans="2:21">
      <c r="B160" s="36"/>
      <c r="C160" s="32"/>
      <c r="U160" s="29"/>
    </row>
    <row r="161" spans="2:21">
      <c r="B161" s="36"/>
      <c r="C161" s="32"/>
      <c r="U161" s="29"/>
    </row>
    <row r="162" spans="2:21">
      <c r="B162" s="36"/>
      <c r="C162" s="32"/>
      <c r="U162" s="29"/>
    </row>
    <row r="163" spans="2:21">
      <c r="B163" s="36"/>
      <c r="C163" s="32"/>
      <c r="U163" s="29"/>
    </row>
    <row r="164" spans="2:21">
      <c r="B164" s="36"/>
      <c r="C164" s="32"/>
      <c r="U164" s="29"/>
    </row>
    <row r="165" spans="2:21">
      <c r="B165" s="36"/>
      <c r="C165" s="32"/>
      <c r="U165" s="29"/>
    </row>
    <row r="166" spans="2:21">
      <c r="B166" s="36"/>
      <c r="C166" s="32"/>
      <c r="U166" s="29"/>
    </row>
    <row r="167" spans="2:21">
      <c r="B167" s="36"/>
      <c r="C167" s="32"/>
      <c r="U167" s="29"/>
    </row>
    <row r="168" spans="2:21">
      <c r="B168" s="36"/>
      <c r="C168" s="32"/>
      <c r="U168" s="29"/>
    </row>
    <row r="169" spans="2:21">
      <c r="B169" s="36"/>
      <c r="C169" s="32"/>
      <c r="U169" s="29"/>
    </row>
    <row r="170" spans="2:21">
      <c r="B170" s="36"/>
      <c r="C170" s="32"/>
      <c r="U170" s="29"/>
    </row>
    <row r="171" spans="2:21">
      <c r="B171" s="36"/>
      <c r="C171" s="32"/>
      <c r="U171" s="29"/>
    </row>
    <row r="172" spans="2:21">
      <c r="B172" s="36"/>
      <c r="C172" s="32"/>
      <c r="U172" s="29"/>
    </row>
    <row r="173" spans="2:21">
      <c r="B173" s="36"/>
      <c r="C173" s="32"/>
      <c r="U173" s="29"/>
    </row>
    <row r="174" spans="2:21">
      <c r="B174" s="36"/>
      <c r="C174" s="32"/>
      <c r="U174" s="29"/>
    </row>
    <row r="175" spans="2:21">
      <c r="B175" s="36"/>
      <c r="C175" s="32"/>
      <c r="U175" s="29"/>
    </row>
    <row r="176" spans="2:21">
      <c r="B176" s="36"/>
      <c r="C176" s="32"/>
      <c r="U176" s="29"/>
    </row>
    <row r="177" spans="2:21">
      <c r="B177" s="36"/>
      <c r="C177" s="32"/>
      <c r="U177" s="29"/>
    </row>
    <row r="178" spans="2:21">
      <c r="B178" s="36"/>
      <c r="C178" s="32"/>
      <c r="U178" s="29"/>
    </row>
    <row r="179" spans="2:21">
      <c r="B179" s="36"/>
      <c r="C179" s="32"/>
      <c r="U179" s="29"/>
    </row>
    <row r="180" spans="2:21">
      <c r="B180" s="36"/>
      <c r="C180" s="32"/>
      <c r="U180" s="29"/>
    </row>
    <row r="181" spans="2:21">
      <c r="B181" s="36"/>
      <c r="C181" s="32"/>
      <c r="U181" s="29"/>
    </row>
    <row r="182" spans="2:21">
      <c r="B182" s="36"/>
      <c r="C182" s="32"/>
      <c r="U182" s="29"/>
    </row>
    <row r="183" spans="2:21">
      <c r="B183" s="36"/>
      <c r="C183" s="32"/>
      <c r="U183" s="29"/>
    </row>
    <row r="184" spans="2:21">
      <c r="B184" s="36"/>
      <c r="C184" s="32"/>
      <c r="U184" s="29"/>
    </row>
    <row r="185" spans="2:21">
      <c r="B185" s="36"/>
      <c r="C185" s="32"/>
      <c r="U185" s="29"/>
    </row>
    <row r="186" spans="2:21">
      <c r="B186" s="36"/>
      <c r="C186" s="32"/>
      <c r="U186" s="29"/>
    </row>
    <row r="187" spans="2:21">
      <c r="B187" s="36"/>
      <c r="C187" s="32"/>
      <c r="U187" s="29"/>
    </row>
    <row r="188" spans="2:21">
      <c r="B188" s="36"/>
      <c r="C188" s="32"/>
      <c r="U188" s="29"/>
    </row>
    <row r="189" spans="2:21">
      <c r="B189" s="36"/>
      <c r="C189" s="32"/>
      <c r="U189" s="29"/>
    </row>
    <row r="190" spans="2:21">
      <c r="B190" s="36"/>
      <c r="C190" s="32"/>
      <c r="U190" s="29"/>
    </row>
    <row r="191" spans="2:21">
      <c r="B191" s="36"/>
      <c r="C191" s="32"/>
      <c r="U191" s="29"/>
    </row>
    <row r="192" spans="2:21">
      <c r="B192" s="36"/>
      <c r="C192" s="32"/>
      <c r="U192" s="29"/>
    </row>
    <row r="193" spans="2:21">
      <c r="B193" s="36"/>
      <c r="C193" s="32"/>
      <c r="U193" s="29"/>
    </row>
    <row r="194" spans="2:21">
      <c r="B194" s="36"/>
      <c r="C194" s="32"/>
      <c r="U194" s="29"/>
    </row>
    <row r="195" spans="2:21">
      <c r="B195" s="36"/>
      <c r="C195" s="32"/>
      <c r="U195" s="29"/>
    </row>
    <row r="196" spans="2:21">
      <c r="B196" s="36"/>
      <c r="C196" s="32"/>
      <c r="U196" s="29"/>
    </row>
    <row r="197" spans="2:21">
      <c r="B197" s="36"/>
      <c r="C197" s="32"/>
      <c r="U197" s="29"/>
    </row>
    <row r="198" spans="2:21">
      <c r="B198" s="36"/>
      <c r="C198" s="32"/>
      <c r="U198" s="29"/>
    </row>
    <row r="199" spans="2:21">
      <c r="B199" s="36"/>
      <c r="C199" s="32"/>
      <c r="U199" s="29"/>
    </row>
    <row r="200" spans="2:21">
      <c r="B200" s="36"/>
      <c r="C200" s="32"/>
      <c r="U200" s="29"/>
    </row>
    <row r="201" spans="2:21">
      <c r="B201" s="36"/>
      <c r="C201" s="32"/>
      <c r="U201" s="29"/>
    </row>
    <row r="202" spans="2:21">
      <c r="B202" s="36"/>
      <c r="C202" s="32"/>
      <c r="U202" s="29"/>
    </row>
    <row r="203" spans="2:21">
      <c r="B203" s="36"/>
      <c r="C203" s="32"/>
      <c r="U203" s="29"/>
    </row>
    <row r="204" spans="2:21">
      <c r="B204" s="36"/>
      <c r="C204" s="32"/>
      <c r="U204" s="29"/>
    </row>
    <row r="205" spans="2:21">
      <c r="B205" s="36"/>
      <c r="C205" s="32"/>
      <c r="U205" s="29"/>
    </row>
    <row r="206" spans="2:21">
      <c r="B206" s="36"/>
      <c r="C206" s="32"/>
      <c r="U206" s="29"/>
    </row>
    <row r="207" spans="2:21">
      <c r="B207" s="36"/>
      <c r="C207" s="32"/>
      <c r="U207" s="29"/>
    </row>
    <row r="208" spans="2:21">
      <c r="B208" s="36"/>
      <c r="C208" s="32"/>
      <c r="U208" s="29"/>
    </row>
    <row r="209" spans="2:21">
      <c r="B209" s="36"/>
      <c r="C209" s="32"/>
      <c r="U209" s="29"/>
    </row>
    <row r="210" spans="2:21">
      <c r="B210" s="36"/>
      <c r="C210" s="32"/>
      <c r="U210" s="29"/>
    </row>
    <row r="211" spans="2:21">
      <c r="B211" s="36"/>
      <c r="C211" s="32"/>
      <c r="U211" s="29"/>
    </row>
    <row r="212" spans="2:21">
      <c r="B212" s="36"/>
      <c r="C212" s="32"/>
      <c r="U212" s="29"/>
    </row>
    <row r="213" spans="2:21">
      <c r="B213" s="36"/>
      <c r="C213" s="32"/>
      <c r="U213" s="29"/>
    </row>
    <row r="214" spans="2:21">
      <c r="B214" s="36"/>
      <c r="C214" s="32"/>
      <c r="U214" s="29"/>
    </row>
    <row r="215" spans="2:21">
      <c r="B215" s="36"/>
      <c r="C215" s="32"/>
      <c r="U215" s="29"/>
    </row>
    <row r="216" spans="2:21">
      <c r="B216" s="36"/>
      <c r="C216" s="32"/>
      <c r="U216" s="29"/>
    </row>
    <row r="217" spans="2:21">
      <c r="B217" s="36"/>
      <c r="C217" s="32"/>
      <c r="U217" s="29"/>
    </row>
    <row r="218" spans="2:21">
      <c r="B218" s="36"/>
      <c r="C218" s="32"/>
      <c r="U218" s="29"/>
    </row>
    <row r="219" spans="2:21">
      <c r="B219" s="36"/>
      <c r="C219" s="32"/>
      <c r="U219" s="29"/>
    </row>
    <row r="220" spans="2:21">
      <c r="B220" s="36"/>
      <c r="C220" s="32"/>
      <c r="U220" s="29"/>
    </row>
    <row r="221" spans="2:21">
      <c r="B221" s="36"/>
      <c r="C221" s="32"/>
      <c r="U221" s="29"/>
    </row>
    <row r="222" spans="2:21">
      <c r="B222" s="36"/>
      <c r="C222" s="32"/>
      <c r="U222" s="29"/>
    </row>
    <row r="223" spans="2:21">
      <c r="B223" s="36"/>
      <c r="C223" s="32"/>
      <c r="U223" s="29"/>
    </row>
    <row r="224" spans="2:21">
      <c r="B224" s="36"/>
      <c r="C224" s="32"/>
      <c r="U224" s="29"/>
    </row>
    <row r="225" spans="2:21">
      <c r="B225" s="36"/>
      <c r="C225" s="32"/>
      <c r="U225" s="29"/>
    </row>
    <row r="226" spans="2:21">
      <c r="B226" s="36"/>
      <c r="C226" s="32"/>
      <c r="U226" s="29"/>
    </row>
    <row r="227" spans="2:21">
      <c r="B227" s="36"/>
      <c r="C227" s="32"/>
      <c r="U227" s="29"/>
    </row>
    <row r="228" spans="2:21">
      <c r="B228" s="36"/>
      <c r="C228" s="32"/>
      <c r="U228" s="29"/>
    </row>
    <row r="229" spans="2:21">
      <c r="B229" s="36"/>
      <c r="C229" s="32"/>
      <c r="U229" s="29"/>
    </row>
    <row r="230" spans="2:21">
      <c r="B230" s="36"/>
      <c r="C230" s="32"/>
      <c r="U230" s="29"/>
    </row>
    <row r="231" spans="2:21">
      <c r="B231" s="36"/>
      <c r="C231" s="32"/>
      <c r="U231" s="29"/>
    </row>
    <row r="232" spans="2:21">
      <c r="B232" s="36"/>
      <c r="C232" s="32"/>
      <c r="U232" s="29"/>
    </row>
    <row r="233" spans="2:21">
      <c r="B233" s="36"/>
      <c r="C233" s="32"/>
      <c r="U233" s="29"/>
    </row>
    <row r="234" spans="2:21">
      <c r="B234" s="36"/>
      <c r="C234" s="32"/>
      <c r="U234" s="29"/>
    </row>
    <row r="235" spans="2:21">
      <c r="B235" s="36"/>
      <c r="C235" s="32"/>
      <c r="U235" s="29"/>
    </row>
    <row r="236" spans="2:21">
      <c r="B236" s="36"/>
      <c r="C236" s="32"/>
      <c r="U236" s="29"/>
    </row>
    <row r="237" spans="2:21">
      <c r="B237" s="36"/>
      <c r="C237" s="32"/>
      <c r="U237" s="29"/>
    </row>
    <row r="238" spans="2:21">
      <c r="B238" s="36"/>
      <c r="C238" s="32"/>
      <c r="U238" s="29"/>
    </row>
    <row r="239" spans="2:21">
      <c r="B239" s="36"/>
      <c r="C239" s="32"/>
      <c r="U239" s="29"/>
    </row>
    <row r="240" spans="2:21">
      <c r="B240" s="36"/>
      <c r="C240" s="32"/>
      <c r="U240" s="29"/>
    </row>
    <row r="241" spans="2:21">
      <c r="B241" s="36"/>
      <c r="C241" s="32"/>
      <c r="U241" s="29"/>
    </row>
    <row r="242" spans="2:21">
      <c r="B242" s="36"/>
      <c r="C242" s="32"/>
      <c r="U242" s="29"/>
    </row>
    <row r="243" spans="2:21">
      <c r="B243" s="36"/>
      <c r="C243" s="32"/>
      <c r="U243" s="29"/>
    </row>
    <row r="244" spans="2:21">
      <c r="B244" s="36"/>
      <c r="C244" s="32"/>
      <c r="U244" s="29"/>
    </row>
    <row r="245" spans="2:21">
      <c r="B245" s="36"/>
      <c r="C245" s="32"/>
      <c r="U245" s="29"/>
    </row>
    <row r="246" spans="2:21">
      <c r="B246" s="36"/>
      <c r="C246" s="32"/>
      <c r="U246" s="29"/>
    </row>
    <row r="247" spans="2:21">
      <c r="B247" s="36"/>
      <c r="C247" s="32"/>
      <c r="U247" s="29"/>
    </row>
    <row r="248" spans="2:21">
      <c r="B248" s="36"/>
      <c r="C248" s="32"/>
      <c r="U248" s="29"/>
    </row>
    <row r="249" spans="2:21">
      <c r="B249" s="36"/>
      <c r="C249" s="32"/>
      <c r="U249" s="29"/>
    </row>
    <row r="250" spans="2:21">
      <c r="B250" s="36"/>
      <c r="C250" s="32"/>
      <c r="U250" s="29"/>
    </row>
    <row r="251" spans="2:21">
      <c r="B251" s="36"/>
      <c r="C251" s="32"/>
      <c r="U251" s="29"/>
    </row>
    <row r="252" spans="2:21">
      <c r="U252" s="29"/>
    </row>
    <row r="253" spans="2:21">
      <c r="U253" s="29"/>
    </row>
    <row r="254" spans="2:21">
      <c r="U254" s="29"/>
    </row>
    <row r="255" spans="2:21">
      <c r="U255" s="29"/>
    </row>
    <row r="256" spans="2:21">
      <c r="U256" s="29"/>
    </row>
    <row r="257" spans="21:21">
      <c r="U257" s="29"/>
    </row>
    <row r="258" spans="21:21">
      <c r="U258" s="29"/>
    </row>
    <row r="259" spans="21:21">
      <c r="U259" s="29"/>
    </row>
    <row r="260" spans="21:21">
      <c r="U260" s="29"/>
    </row>
    <row r="261" spans="21:21">
      <c r="U261" s="29"/>
    </row>
    <row r="262" spans="21:21">
      <c r="U262" s="29"/>
    </row>
    <row r="263" spans="21:21">
      <c r="U263" s="29"/>
    </row>
    <row r="264" spans="21:21">
      <c r="U264" s="29"/>
    </row>
    <row r="265" spans="21:21">
      <c r="U265" s="29"/>
    </row>
    <row r="266" spans="21:21">
      <c r="U266" s="29"/>
    </row>
    <row r="267" spans="21:21">
      <c r="U267" s="29"/>
    </row>
    <row r="268" spans="21:21">
      <c r="U268" s="29"/>
    </row>
    <row r="269" spans="21:21">
      <c r="U269" s="29"/>
    </row>
    <row r="270" spans="21:21">
      <c r="U270" s="29"/>
    </row>
    <row r="271" spans="21:21">
      <c r="U271" s="29"/>
    </row>
    <row r="272" spans="21:21">
      <c r="U272" s="29"/>
    </row>
    <row r="273" spans="21:21">
      <c r="U273" s="29"/>
    </row>
    <row r="274" spans="21:21">
      <c r="U274" s="29"/>
    </row>
    <row r="275" spans="21:21">
      <c r="U275" s="29"/>
    </row>
    <row r="276" spans="21:21">
      <c r="U276" s="29"/>
    </row>
    <row r="277" spans="21:21">
      <c r="U277" s="29"/>
    </row>
    <row r="278" spans="21:21">
      <c r="U278" s="29"/>
    </row>
    <row r="279" spans="21:21">
      <c r="U279" s="29"/>
    </row>
    <row r="280" spans="21:21">
      <c r="U280" s="29"/>
    </row>
    <row r="281" spans="21:21">
      <c r="U281" s="29"/>
    </row>
    <row r="282" spans="21:21">
      <c r="U282" s="29"/>
    </row>
    <row r="283" spans="21:21">
      <c r="U283" s="29"/>
    </row>
    <row r="284" spans="21:21">
      <c r="U284" s="29"/>
    </row>
    <row r="285" spans="21:21">
      <c r="U285" s="29"/>
    </row>
    <row r="286" spans="21:21">
      <c r="U286" s="29"/>
    </row>
    <row r="287" spans="21:21">
      <c r="U287" s="29"/>
    </row>
    <row r="288" spans="21:21">
      <c r="U288" s="29"/>
    </row>
    <row r="289" spans="21:21">
      <c r="U289" s="29"/>
    </row>
    <row r="290" spans="21:21">
      <c r="U290" s="29"/>
    </row>
    <row r="291" spans="21:21">
      <c r="U291" s="29"/>
    </row>
    <row r="292" spans="21:21">
      <c r="U292" s="29"/>
    </row>
    <row r="293" spans="21:21">
      <c r="U293" s="29"/>
    </row>
    <row r="294" spans="21:21">
      <c r="U294" s="29"/>
    </row>
    <row r="295" spans="21:21">
      <c r="U295" s="29"/>
    </row>
    <row r="296" spans="21:21">
      <c r="U296" s="29"/>
    </row>
    <row r="297" spans="21:21">
      <c r="U297" s="29"/>
    </row>
    <row r="298" spans="21:21">
      <c r="U298" s="29"/>
    </row>
    <row r="299" spans="21:21">
      <c r="U299" s="29"/>
    </row>
    <row r="300" spans="21:21">
      <c r="U300" s="29"/>
    </row>
    <row r="301" spans="21:21">
      <c r="U301" s="29"/>
    </row>
    <row r="302" spans="21:21">
      <c r="U302" s="29"/>
    </row>
    <row r="303" spans="21:21">
      <c r="U303" s="29"/>
    </row>
    <row r="304" spans="21:21">
      <c r="U304" s="29"/>
    </row>
    <row r="305" spans="21:21">
      <c r="U305" s="29"/>
    </row>
    <row r="306" spans="21:21">
      <c r="U306" s="29"/>
    </row>
    <row r="307" spans="21:21">
      <c r="U307" s="29"/>
    </row>
    <row r="308" spans="21:21">
      <c r="U308" s="29"/>
    </row>
    <row r="309" spans="21:21">
      <c r="U309" s="29"/>
    </row>
    <row r="310" spans="21:21">
      <c r="U310" s="29"/>
    </row>
    <row r="311" spans="21:21">
      <c r="U311" s="29"/>
    </row>
    <row r="312" spans="21:21">
      <c r="U312" s="29"/>
    </row>
    <row r="313" spans="21:21">
      <c r="U313" s="29"/>
    </row>
    <row r="314" spans="21:21">
      <c r="U314" s="29"/>
    </row>
    <row r="315" spans="21:21">
      <c r="U315" s="29"/>
    </row>
    <row r="316" spans="21:21">
      <c r="U316" s="29"/>
    </row>
    <row r="317" spans="21:21">
      <c r="U317" s="29"/>
    </row>
    <row r="318" spans="21:21">
      <c r="U318" s="29"/>
    </row>
    <row r="319" spans="21:21">
      <c r="U319" s="29"/>
    </row>
    <row r="320" spans="21:21">
      <c r="U320" s="29"/>
    </row>
    <row r="321" spans="21:21">
      <c r="U321" s="29"/>
    </row>
    <row r="322" spans="21:21">
      <c r="U322" s="29"/>
    </row>
    <row r="323" spans="21:21">
      <c r="U323" s="29"/>
    </row>
    <row r="324" spans="21:21">
      <c r="U324" s="29"/>
    </row>
    <row r="325" spans="21:21">
      <c r="U325" s="29"/>
    </row>
    <row r="326" spans="21:21">
      <c r="U326" s="29"/>
    </row>
    <row r="327" spans="21:21">
      <c r="U327" s="29"/>
    </row>
    <row r="328" spans="21:21">
      <c r="U328" s="29"/>
    </row>
    <row r="329" spans="21:21">
      <c r="U329" s="29"/>
    </row>
    <row r="330" spans="21:21">
      <c r="U330" s="29"/>
    </row>
    <row r="331" spans="21:21">
      <c r="U331" s="29"/>
    </row>
    <row r="332" spans="21:21">
      <c r="U332" s="29"/>
    </row>
    <row r="333" spans="21:21">
      <c r="U333" s="29"/>
    </row>
    <row r="334" spans="21:21">
      <c r="U334" s="29"/>
    </row>
    <row r="335" spans="21:21">
      <c r="U335" s="29"/>
    </row>
    <row r="336" spans="21:21">
      <c r="U336" s="29"/>
    </row>
    <row r="337" spans="21:21">
      <c r="U337" s="29"/>
    </row>
    <row r="338" spans="21:21">
      <c r="U338" s="29"/>
    </row>
    <row r="339" spans="21:21">
      <c r="U339" s="29"/>
    </row>
    <row r="340" spans="21:21">
      <c r="U340" s="29"/>
    </row>
    <row r="341" spans="21:21">
      <c r="U341" s="29"/>
    </row>
    <row r="342" spans="21:21">
      <c r="U342" s="29"/>
    </row>
    <row r="343" spans="21:21">
      <c r="U343" s="29"/>
    </row>
    <row r="344" spans="21:21">
      <c r="U344" s="29"/>
    </row>
    <row r="345" spans="21:21">
      <c r="U345" s="29"/>
    </row>
    <row r="346" spans="21:21">
      <c r="U346" s="29"/>
    </row>
    <row r="347" spans="21:21">
      <c r="U347" s="29"/>
    </row>
    <row r="348" spans="21:21">
      <c r="U348" s="29"/>
    </row>
    <row r="349" spans="21:21">
      <c r="U349" s="29"/>
    </row>
    <row r="350" spans="21:21">
      <c r="U350" s="29"/>
    </row>
    <row r="351" spans="21:21">
      <c r="U351" s="29"/>
    </row>
    <row r="352" spans="21:21">
      <c r="U352" s="29"/>
    </row>
    <row r="353" spans="21:21">
      <c r="U353" s="29"/>
    </row>
    <row r="354" spans="21:21">
      <c r="U354" s="29"/>
    </row>
    <row r="355" spans="21:21">
      <c r="U355" s="29"/>
    </row>
    <row r="356" spans="21:21">
      <c r="U356" s="29"/>
    </row>
    <row r="357" spans="21:21">
      <c r="U357" s="29"/>
    </row>
    <row r="358" spans="21:21">
      <c r="U358" s="29"/>
    </row>
    <row r="359" spans="21:21">
      <c r="U359" s="29"/>
    </row>
    <row r="360" spans="21:21">
      <c r="U360" s="29"/>
    </row>
    <row r="361" spans="21:21">
      <c r="U361" s="29"/>
    </row>
    <row r="362" spans="21:21">
      <c r="U362" s="29"/>
    </row>
    <row r="363" spans="21:21">
      <c r="U363" s="29"/>
    </row>
    <row r="364" spans="21:21">
      <c r="U364" s="29"/>
    </row>
    <row r="365" spans="21:21">
      <c r="U365" s="29"/>
    </row>
    <row r="366" spans="21:21">
      <c r="U366" s="29"/>
    </row>
    <row r="367" spans="21:21">
      <c r="U367" s="29"/>
    </row>
    <row r="368" spans="21:21">
      <c r="U368" s="29"/>
    </row>
    <row r="369" spans="21:21">
      <c r="U369" s="29"/>
    </row>
    <row r="370" spans="21:21">
      <c r="U370" s="29"/>
    </row>
    <row r="371" spans="21:21">
      <c r="U371" s="29"/>
    </row>
    <row r="372" spans="21:21">
      <c r="U372" s="29"/>
    </row>
    <row r="373" spans="21:21">
      <c r="U373" s="29"/>
    </row>
    <row r="374" spans="21:21">
      <c r="U374" s="29"/>
    </row>
    <row r="375" spans="21:21">
      <c r="U375" s="29"/>
    </row>
    <row r="376" spans="21:21">
      <c r="U376" s="29"/>
    </row>
    <row r="377" spans="21:21">
      <c r="U377" s="29"/>
    </row>
    <row r="378" spans="21:21">
      <c r="U378" s="29"/>
    </row>
    <row r="379" spans="21:21">
      <c r="U379" s="29"/>
    </row>
    <row r="380" spans="21:21">
      <c r="U380" s="29"/>
    </row>
    <row r="381" spans="21:21">
      <c r="U381" s="29"/>
    </row>
    <row r="382" spans="21:21">
      <c r="U382" s="29"/>
    </row>
    <row r="383" spans="21:21">
      <c r="U383" s="29"/>
    </row>
    <row r="384" spans="21:21">
      <c r="U384" s="29"/>
    </row>
    <row r="385" spans="21:21">
      <c r="U385" s="29"/>
    </row>
    <row r="386" spans="21:21">
      <c r="U386" s="29"/>
    </row>
    <row r="387" spans="21:21">
      <c r="U387" s="29"/>
    </row>
    <row r="388" spans="21:21">
      <c r="U388" s="29"/>
    </row>
    <row r="389" spans="21:21">
      <c r="U389" s="29"/>
    </row>
    <row r="390" spans="21:21">
      <c r="U390" s="29"/>
    </row>
    <row r="391" spans="21:21">
      <c r="U391" s="29"/>
    </row>
    <row r="392" spans="21:21">
      <c r="U392" s="29"/>
    </row>
    <row r="393" spans="21:21">
      <c r="U393" s="29"/>
    </row>
    <row r="394" spans="21:21">
      <c r="U394" s="29"/>
    </row>
    <row r="395" spans="21:21">
      <c r="U395" s="29"/>
    </row>
    <row r="396" spans="21:21">
      <c r="U396" s="29"/>
    </row>
    <row r="397" spans="21:21">
      <c r="U397" s="29"/>
    </row>
    <row r="398" spans="21:21">
      <c r="U398" s="29"/>
    </row>
    <row r="399" spans="21:21">
      <c r="U399" s="29"/>
    </row>
    <row r="400" spans="21:21">
      <c r="U400" s="29"/>
    </row>
    <row r="401" spans="21:21">
      <c r="U401" s="29"/>
    </row>
    <row r="402" spans="21:21">
      <c r="U402" s="29"/>
    </row>
    <row r="403" spans="21:21">
      <c r="U403" s="29"/>
    </row>
    <row r="404" spans="21:21">
      <c r="U404" s="29"/>
    </row>
    <row r="405" spans="21:21">
      <c r="U405" s="29"/>
    </row>
    <row r="406" spans="21:21">
      <c r="U406" s="29"/>
    </row>
    <row r="407" spans="21:21">
      <c r="U407" s="29"/>
    </row>
    <row r="408" spans="21:21">
      <c r="U408" s="29"/>
    </row>
    <row r="409" spans="21:21">
      <c r="U409" s="29"/>
    </row>
    <row r="410" spans="21:21">
      <c r="U410" s="29"/>
    </row>
    <row r="411" spans="21:21">
      <c r="U411" s="29"/>
    </row>
    <row r="412" spans="21:21">
      <c r="U412" s="29"/>
    </row>
    <row r="413" spans="21:21">
      <c r="U413" s="29"/>
    </row>
    <row r="414" spans="21:21">
      <c r="U414" s="29"/>
    </row>
    <row r="415" spans="21:21">
      <c r="U415" s="29"/>
    </row>
    <row r="416" spans="21:21">
      <c r="U416" s="29"/>
    </row>
    <row r="417" spans="21:21">
      <c r="U417" s="29"/>
    </row>
    <row r="418" spans="21:21">
      <c r="U418" s="29"/>
    </row>
    <row r="419" spans="21:21">
      <c r="U419" s="29"/>
    </row>
    <row r="420" spans="21:21">
      <c r="U420" s="29"/>
    </row>
    <row r="421" spans="21:21">
      <c r="U421" s="29"/>
    </row>
    <row r="422" spans="21:21">
      <c r="U422" s="29"/>
    </row>
    <row r="423" spans="21:21">
      <c r="U423" s="29"/>
    </row>
    <row r="424" spans="21:21">
      <c r="U424" s="29"/>
    </row>
    <row r="425" spans="21:21">
      <c r="U425" s="29"/>
    </row>
    <row r="426" spans="21:21">
      <c r="U426" s="29"/>
    </row>
    <row r="427" spans="21:21">
      <c r="U427" s="29"/>
    </row>
    <row r="428" spans="21:21">
      <c r="U428" s="29"/>
    </row>
    <row r="429" spans="21:21">
      <c r="U429" s="29"/>
    </row>
    <row r="430" spans="21:21">
      <c r="U430" s="29"/>
    </row>
    <row r="431" spans="21:21">
      <c r="U431" s="29"/>
    </row>
    <row r="432" spans="21:21">
      <c r="U432" s="29"/>
    </row>
    <row r="433" spans="21:21">
      <c r="U433" s="29"/>
    </row>
    <row r="434" spans="21:21">
      <c r="U434" s="29"/>
    </row>
    <row r="435" spans="21:21">
      <c r="U435" s="29"/>
    </row>
    <row r="436" spans="21:21">
      <c r="U436" s="29"/>
    </row>
    <row r="437" spans="21:21">
      <c r="U437" s="29"/>
    </row>
    <row r="438" spans="21:21">
      <c r="U438" s="29"/>
    </row>
    <row r="439" spans="21:21">
      <c r="U439" s="29"/>
    </row>
    <row r="440" spans="21:21">
      <c r="U440" s="29"/>
    </row>
    <row r="441" spans="21:21">
      <c r="U441" s="29"/>
    </row>
    <row r="442" spans="21:21">
      <c r="U442" s="29"/>
    </row>
    <row r="443" spans="21:21">
      <c r="U443" s="29"/>
    </row>
    <row r="444" spans="21:21">
      <c r="U444" s="29"/>
    </row>
    <row r="445" spans="21:21">
      <c r="U445" s="29"/>
    </row>
    <row r="446" spans="21:21">
      <c r="U446" s="29"/>
    </row>
    <row r="447" spans="21:21">
      <c r="U447" s="29"/>
    </row>
    <row r="448" spans="21:21">
      <c r="U448" s="29"/>
    </row>
    <row r="449" spans="21:21">
      <c r="U449" s="29"/>
    </row>
    <row r="450" spans="21:21">
      <c r="U450" s="29"/>
    </row>
    <row r="451" spans="21:21">
      <c r="U451" s="29"/>
    </row>
    <row r="452" spans="21:21">
      <c r="U452" s="29"/>
    </row>
    <row r="453" spans="21:21">
      <c r="U453" s="29"/>
    </row>
    <row r="454" spans="21:21">
      <c r="U454" s="29"/>
    </row>
    <row r="455" spans="21:21">
      <c r="U455" s="29"/>
    </row>
    <row r="456" spans="21:21">
      <c r="U456" s="29"/>
    </row>
    <row r="457" spans="21:21">
      <c r="U457" s="29"/>
    </row>
    <row r="458" spans="21:21">
      <c r="U458" s="29"/>
    </row>
    <row r="459" spans="21:21">
      <c r="U459" s="29"/>
    </row>
    <row r="460" spans="21:21">
      <c r="U460" s="29"/>
    </row>
    <row r="461" spans="21:21">
      <c r="U461" s="29"/>
    </row>
    <row r="462" spans="21:21">
      <c r="U462" s="29"/>
    </row>
    <row r="463" spans="21:21">
      <c r="U463" s="29"/>
    </row>
    <row r="464" spans="21:21">
      <c r="U464" s="29"/>
    </row>
    <row r="465" spans="21:21">
      <c r="U465" s="29"/>
    </row>
    <row r="466" spans="21:21">
      <c r="U466" s="29"/>
    </row>
    <row r="467" spans="21:21">
      <c r="U467" s="29"/>
    </row>
    <row r="468" spans="21:21">
      <c r="U468" s="29"/>
    </row>
    <row r="469" spans="21:21">
      <c r="U469" s="29"/>
    </row>
    <row r="470" spans="21:21">
      <c r="U470" s="29"/>
    </row>
    <row r="471" spans="21:21">
      <c r="U471" s="29"/>
    </row>
    <row r="472" spans="21:21">
      <c r="U472" s="29"/>
    </row>
    <row r="473" spans="21:21">
      <c r="U473" s="29"/>
    </row>
    <row r="474" spans="21:21">
      <c r="U474" s="29"/>
    </row>
    <row r="475" spans="21:21">
      <c r="U475" s="29"/>
    </row>
    <row r="476" spans="21:21">
      <c r="U476" s="29"/>
    </row>
    <row r="477" spans="21:21">
      <c r="U477" s="29"/>
    </row>
    <row r="478" spans="21:21">
      <c r="U478" s="29"/>
    </row>
    <row r="479" spans="21:21">
      <c r="U479" s="29"/>
    </row>
    <row r="480" spans="21:21">
      <c r="U480" s="29"/>
    </row>
    <row r="481" spans="21:21">
      <c r="U481" s="29"/>
    </row>
    <row r="482" spans="21:21">
      <c r="U482" s="29"/>
    </row>
    <row r="483" spans="21:21">
      <c r="U483" s="29"/>
    </row>
    <row r="484" spans="21:21">
      <c r="U484" s="29"/>
    </row>
    <row r="485" spans="21:21">
      <c r="U485" s="29"/>
    </row>
    <row r="486" spans="21:21">
      <c r="U486" s="29"/>
    </row>
    <row r="487" spans="21:21">
      <c r="U487" s="29"/>
    </row>
    <row r="488" spans="21:21">
      <c r="U488" s="29"/>
    </row>
    <row r="489" spans="21:21">
      <c r="U489" s="29"/>
    </row>
    <row r="490" spans="21:21">
      <c r="U490" s="29"/>
    </row>
    <row r="491" spans="21:21">
      <c r="U491" s="29"/>
    </row>
    <row r="492" spans="21:21">
      <c r="U492" s="29"/>
    </row>
    <row r="493" spans="21:21">
      <c r="U493" s="29"/>
    </row>
    <row r="494" spans="21:21">
      <c r="U494" s="29"/>
    </row>
    <row r="495" spans="21:21">
      <c r="U495" s="29"/>
    </row>
    <row r="496" spans="21:21">
      <c r="U496" s="29"/>
    </row>
    <row r="497" spans="21:21">
      <c r="U497" s="29"/>
    </row>
    <row r="498" spans="21:21">
      <c r="U498" s="29"/>
    </row>
    <row r="499" spans="21:21">
      <c r="U499" s="29"/>
    </row>
    <row r="500" spans="21:21">
      <c r="U500" s="29"/>
    </row>
    <row r="501" spans="21:21">
      <c r="U501" s="29"/>
    </row>
    <row r="502" spans="21:21">
      <c r="U502" s="29"/>
    </row>
    <row r="503" spans="21:21">
      <c r="U503" s="29"/>
    </row>
    <row r="504" spans="21:21">
      <c r="U504" s="29"/>
    </row>
    <row r="505" spans="21:21">
      <c r="U505" s="29"/>
    </row>
    <row r="506" spans="21:21">
      <c r="U506" s="29"/>
    </row>
    <row r="507" spans="21:21">
      <c r="U507" s="29"/>
    </row>
    <row r="508" spans="21:21">
      <c r="U508" s="29"/>
    </row>
    <row r="509" spans="21:21">
      <c r="U509" s="29"/>
    </row>
    <row r="510" spans="21:21">
      <c r="U510" s="29"/>
    </row>
    <row r="511" spans="21:21">
      <c r="U511" s="29"/>
    </row>
    <row r="512" spans="21:21">
      <c r="U512" s="29"/>
    </row>
    <row r="513" spans="21:21">
      <c r="U513" s="29"/>
    </row>
    <row r="514" spans="21:21">
      <c r="U514" s="29"/>
    </row>
    <row r="515" spans="21:21">
      <c r="U515" s="29"/>
    </row>
    <row r="516" spans="21:21">
      <c r="U516" s="29"/>
    </row>
    <row r="517" spans="21:21">
      <c r="U517" s="29"/>
    </row>
    <row r="518" spans="21:21">
      <c r="U518" s="29"/>
    </row>
    <row r="519" spans="21:21">
      <c r="U519" s="29"/>
    </row>
    <row r="520" spans="21:21">
      <c r="U520" s="29"/>
    </row>
    <row r="521" spans="21:21">
      <c r="U521" s="29"/>
    </row>
    <row r="522" spans="21:21">
      <c r="U522" s="29"/>
    </row>
    <row r="523" spans="21:21">
      <c r="U523" s="29"/>
    </row>
    <row r="524" spans="21:21">
      <c r="U524" s="29"/>
    </row>
    <row r="525" spans="21:21">
      <c r="U525" s="29"/>
    </row>
    <row r="526" spans="21:21">
      <c r="U526" s="29"/>
    </row>
    <row r="527" spans="21:21">
      <c r="U527" s="29"/>
    </row>
    <row r="528" spans="21:21">
      <c r="U528" s="29"/>
    </row>
    <row r="529" spans="21:21">
      <c r="U529" s="29"/>
    </row>
    <row r="530" spans="21:21">
      <c r="U530" s="29"/>
    </row>
    <row r="531" spans="21:21">
      <c r="U531" s="29"/>
    </row>
    <row r="532" spans="21:21">
      <c r="U532" s="29"/>
    </row>
    <row r="533" spans="21:21">
      <c r="U533" s="29"/>
    </row>
    <row r="534" spans="21:21">
      <c r="U534" s="29"/>
    </row>
    <row r="535" spans="21:21">
      <c r="U535" s="29"/>
    </row>
    <row r="536" spans="21:21">
      <c r="U536" s="29"/>
    </row>
    <row r="537" spans="21:21">
      <c r="U537" s="29"/>
    </row>
    <row r="538" spans="21:21">
      <c r="U538" s="29"/>
    </row>
    <row r="539" spans="21:21">
      <c r="U539" s="29"/>
    </row>
    <row r="540" spans="21:21">
      <c r="U540" s="29"/>
    </row>
    <row r="541" spans="21:21">
      <c r="U541" s="29"/>
    </row>
    <row r="542" spans="21:21">
      <c r="U542" s="29"/>
    </row>
    <row r="543" spans="21:21">
      <c r="U543" s="29"/>
    </row>
    <row r="544" spans="21:21">
      <c r="U544" s="29"/>
    </row>
    <row r="545" spans="21:21">
      <c r="U545" s="29"/>
    </row>
    <row r="546" spans="21:21">
      <c r="U546" s="29"/>
    </row>
    <row r="547" spans="21:21">
      <c r="U547" s="29"/>
    </row>
    <row r="548" spans="21:21">
      <c r="U548" s="29"/>
    </row>
    <row r="549" spans="21:21">
      <c r="U549" s="29"/>
    </row>
    <row r="550" spans="21:21">
      <c r="U550" s="29"/>
    </row>
    <row r="551" spans="21:21">
      <c r="U551" s="29"/>
    </row>
    <row r="552" spans="21:21">
      <c r="U552" s="29"/>
    </row>
    <row r="553" spans="21:21">
      <c r="U553" s="29"/>
    </row>
    <row r="554" spans="21:21">
      <c r="U554" s="29"/>
    </row>
    <row r="555" spans="21:21">
      <c r="U555" s="29"/>
    </row>
    <row r="556" spans="21:21">
      <c r="U556" s="29"/>
    </row>
    <row r="557" spans="21:21">
      <c r="U557" s="29"/>
    </row>
    <row r="558" spans="21:21">
      <c r="U558" s="29"/>
    </row>
    <row r="559" spans="21:21">
      <c r="U559" s="29"/>
    </row>
    <row r="560" spans="21:21">
      <c r="U560" s="29"/>
    </row>
    <row r="561" spans="21:21">
      <c r="U561" s="29"/>
    </row>
    <row r="562" spans="21:21">
      <c r="U562" s="29"/>
    </row>
    <row r="563" spans="21:21">
      <c r="U563" s="29"/>
    </row>
    <row r="564" spans="21:21">
      <c r="U564" s="29"/>
    </row>
    <row r="565" spans="21:21">
      <c r="U565" s="29"/>
    </row>
    <row r="566" spans="21:21">
      <c r="U566" s="29"/>
    </row>
    <row r="567" spans="21:21">
      <c r="U567" s="29"/>
    </row>
    <row r="568" spans="21:21">
      <c r="U568" s="29"/>
    </row>
    <row r="569" spans="21:21">
      <c r="U569" s="29"/>
    </row>
    <row r="570" spans="21:21">
      <c r="U570" s="29"/>
    </row>
    <row r="571" spans="21:21">
      <c r="U571" s="29"/>
    </row>
    <row r="572" spans="21:21">
      <c r="U572" s="29"/>
    </row>
    <row r="573" spans="21:21">
      <c r="U573" s="29"/>
    </row>
    <row r="574" spans="21:21">
      <c r="U574" s="29"/>
    </row>
    <row r="575" spans="21:21">
      <c r="U575" s="29"/>
    </row>
    <row r="576" spans="21:21">
      <c r="U576" s="29"/>
    </row>
    <row r="577" spans="21:21">
      <c r="U577" s="29"/>
    </row>
    <row r="578" spans="21:21">
      <c r="U578" s="29"/>
    </row>
    <row r="579" spans="21:21">
      <c r="U579" s="29"/>
    </row>
    <row r="580" spans="21:21">
      <c r="U580" s="29"/>
    </row>
    <row r="581" spans="21:21">
      <c r="U581" s="29"/>
    </row>
    <row r="582" spans="21:21">
      <c r="U582" s="29"/>
    </row>
    <row r="583" spans="21:21">
      <c r="U583" s="29"/>
    </row>
    <row r="584" spans="21:21">
      <c r="U584" s="29"/>
    </row>
    <row r="585" spans="21:21">
      <c r="U585" s="29"/>
    </row>
    <row r="586" spans="21:21">
      <c r="U586" s="29"/>
    </row>
    <row r="587" spans="21:21">
      <c r="U587" s="29"/>
    </row>
    <row r="588" spans="21:21">
      <c r="U588" s="29"/>
    </row>
    <row r="589" spans="21:21">
      <c r="U589" s="29"/>
    </row>
    <row r="590" spans="21:21">
      <c r="U590" s="29"/>
    </row>
    <row r="591" spans="21:21">
      <c r="U591" s="29"/>
    </row>
    <row r="592" spans="21:21">
      <c r="U592" s="29"/>
    </row>
    <row r="593" spans="21:21">
      <c r="U593" s="29"/>
    </row>
    <row r="594" spans="21:21">
      <c r="U594" s="29"/>
    </row>
    <row r="595" spans="21:21">
      <c r="U595" s="29"/>
    </row>
    <row r="596" spans="21:21">
      <c r="U596" s="29"/>
    </row>
    <row r="597" spans="21:21">
      <c r="U597" s="29"/>
    </row>
    <row r="598" spans="21:21">
      <c r="U598" s="29"/>
    </row>
    <row r="599" spans="21:21">
      <c r="U599" s="29"/>
    </row>
    <row r="600" spans="21:21">
      <c r="U600" s="29"/>
    </row>
    <row r="601" spans="21:21">
      <c r="U601" s="29"/>
    </row>
    <row r="602" spans="21:21">
      <c r="U602" s="29"/>
    </row>
    <row r="603" spans="21:21">
      <c r="U603" s="29"/>
    </row>
    <row r="604" spans="21:21">
      <c r="U604" s="29"/>
    </row>
    <row r="605" spans="21:21">
      <c r="U605" s="29"/>
    </row>
    <row r="606" spans="21:21">
      <c r="U606" s="29"/>
    </row>
    <row r="607" spans="21:21">
      <c r="U607" s="29"/>
    </row>
    <row r="608" spans="21:21">
      <c r="U608" s="29"/>
    </row>
    <row r="609" spans="21:21">
      <c r="U609" s="29"/>
    </row>
    <row r="610" spans="21:21">
      <c r="U610" s="29"/>
    </row>
    <row r="611" spans="21:21">
      <c r="U611" s="29"/>
    </row>
    <row r="612" spans="21:21">
      <c r="U612" s="29"/>
    </row>
    <row r="613" spans="21:21">
      <c r="U613" s="29"/>
    </row>
    <row r="614" spans="21:21">
      <c r="U614" s="29"/>
    </row>
    <row r="615" spans="21:21">
      <c r="U615" s="29"/>
    </row>
    <row r="616" spans="21:21">
      <c r="U616" s="29"/>
    </row>
    <row r="617" spans="21:21">
      <c r="U617" s="29"/>
    </row>
    <row r="618" spans="21:21">
      <c r="U618" s="29"/>
    </row>
    <row r="619" spans="21:21">
      <c r="U619" s="29"/>
    </row>
    <row r="620" spans="21:21">
      <c r="U620" s="29"/>
    </row>
    <row r="621" spans="21:21">
      <c r="U621" s="29"/>
    </row>
    <row r="622" spans="21:21">
      <c r="U622" s="29"/>
    </row>
    <row r="623" spans="21:21">
      <c r="U623" s="29"/>
    </row>
    <row r="624" spans="21:21">
      <c r="U624" s="29"/>
    </row>
    <row r="625" spans="21:21">
      <c r="U625" s="29"/>
    </row>
    <row r="626" spans="21:21">
      <c r="U626" s="29"/>
    </row>
    <row r="627" spans="21:21">
      <c r="U627" s="29"/>
    </row>
    <row r="628" spans="21:21">
      <c r="U628" s="29"/>
    </row>
    <row r="629" spans="21:21">
      <c r="U629" s="29"/>
    </row>
    <row r="630" spans="21:21">
      <c r="U630" s="29"/>
    </row>
    <row r="631" spans="21:21">
      <c r="U631" s="29"/>
    </row>
    <row r="632" spans="21:21">
      <c r="U632" s="29"/>
    </row>
    <row r="633" spans="21:21">
      <c r="U633" s="29"/>
    </row>
    <row r="634" spans="21:21">
      <c r="U634" s="29"/>
    </row>
    <row r="635" spans="21:21">
      <c r="U635" s="29"/>
    </row>
    <row r="636" spans="21:21">
      <c r="U636" s="29"/>
    </row>
    <row r="637" spans="21:21">
      <c r="U637" s="29"/>
    </row>
    <row r="638" spans="21:21">
      <c r="U638" s="29"/>
    </row>
    <row r="639" spans="21:21">
      <c r="U639" s="29"/>
    </row>
    <row r="640" spans="21:21">
      <c r="U640" s="29"/>
    </row>
    <row r="641" spans="21:21">
      <c r="U641" s="29"/>
    </row>
    <row r="642" spans="21:21">
      <c r="U642" s="29"/>
    </row>
    <row r="643" spans="21:21">
      <c r="U643" s="29"/>
    </row>
    <row r="644" spans="21:21">
      <c r="U644" s="29"/>
    </row>
    <row r="645" spans="21:21">
      <c r="U645" s="29"/>
    </row>
    <row r="646" spans="21:21">
      <c r="U646" s="29"/>
    </row>
    <row r="647" spans="21:21">
      <c r="U647" s="29"/>
    </row>
    <row r="648" spans="21:21">
      <c r="U648" s="29"/>
    </row>
    <row r="649" spans="21:21">
      <c r="U649" s="29"/>
    </row>
    <row r="650" spans="21:21">
      <c r="U650" s="29"/>
    </row>
    <row r="651" spans="21:21">
      <c r="U651" s="29"/>
    </row>
    <row r="652" spans="21:21">
      <c r="U652" s="29"/>
    </row>
    <row r="653" spans="21:21">
      <c r="U653" s="29"/>
    </row>
    <row r="654" spans="21:21">
      <c r="U654" s="29"/>
    </row>
    <row r="655" spans="21:21">
      <c r="U655" s="29"/>
    </row>
    <row r="656" spans="21:21">
      <c r="U656" s="29"/>
    </row>
    <row r="657" spans="21:21">
      <c r="U657" s="29"/>
    </row>
    <row r="658" spans="21:21">
      <c r="U658" s="29"/>
    </row>
    <row r="659" spans="21:21">
      <c r="U659" s="29"/>
    </row>
    <row r="660" spans="21:21">
      <c r="U660" s="29"/>
    </row>
    <row r="661" spans="21:21">
      <c r="U661" s="29"/>
    </row>
    <row r="662" spans="21:21">
      <c r="U662" s="29"/>
    </row>
    <row r="663" spans="21:21">
      <c r="U663" s="29"/>
    </row>
    <row r="664" spans="21:21">
      <c r="U664" s="29"/>
    </row>
    <row r="665" spans="21:21">
      <c r="U665" s="29"/>
    </row>
    <row r="666" spans="21:21">
      <c r="U666" s="29"/>
    </row>
    <row r="667" spans="21:21">
      <c r="U667" s="29"/>
    </row>
    <row r="668" spans="21:21">
      <c r="U668" s="29"/>
    </row>
    <row r="669" spans="21:21">
      <c r="U669" s="29"/>
    </row>
    <row r="670" spans="21:21">
      <c r="U670" s="29"/>
    </row>
    <row r="671" spans="21:21">
      <c r="U671" s="29"/>
    </row>
    <row r="672" spans="21:21">
      <c r="U672" s="29"/>
    </row>
    <row r="673" spans="21:21">
      <c r="U673" s="29"/>
    </row>
    <row r="674" spans="21:21">
      <c r="U674" s="29"/>
    </row>
    <row r="675" spans="21:21">
      <c r="U675" s="29"/>
    </row>
    <row r="676" spans="21:21">
      <c r="U676" s="29"/>
    </row>
    <row r="677" spans="21:21">
      <c r="U677" s="29"/>
    </row>
    <row r="678" spans="21:21">
      <c r="U678" s="29"/>
    </row>
    <row r="679" spans="21:21">
      <c r="U679" s="29"/>
    </row>
    <row r="680" spans="21:21">
      <c r="U680" s="29"/>
    </row>
    <row r="681" spans="21:21">
      <c r="U681" s="29"/>
    </row>
    <row r="682" spans="21:21">
      <c r="U682" s="29"/>
    </row>
    <row r="683" spans="21:21">
      <c r="U683" s="29"/>
    </row>
    <row r="684" spans="21:21">
      <c r="U684" s="29"/>
    </row>
    <row r="685" spans="21:21">
      <c r="U685" s="29"/>
    </row>
    <row r="686" spans="21:21">
      <c r="U686" s="29"/>
    </row>
    <row r="687" spans="21:21">
      <c r="U687" s="29"/>
    </row>
    <row r="688" spans="21:21">
      <c r="U688" s="29"/>
    </row>
    <row r="689" spans="21:21">
      <c r="U689" s="29"/>
    </row>
    <row r="690" spans="21:21">
      <c r="U690" s="29"/>
    </row>
    <row r="691" spans="21:21">
      <c r="U691" s="29"/>
    </row>
    <row r="692" spans="21:21">
      <c r="U692" s="29"/>
    </row>
    <row r="693" spans="21:21">
      <c r="U693" s="29"/>
    </row>
    <row r="694" spans="21:21">
      <c r="U694" s="29"/>
    </row>
    <row r="695" spans="21:21">
      <c r="U695" s="29"/>
    </row>
    <row r="696" spans="21:21">
      <c r="U696" s="29"/>
    </row>
    <row r="697" spans="21:21">
      <c r="U697" s="29"/>
    </row>
    <row r="698" spans="21:21">
      <c r="U698" s="29"/>
    </row>
    <row r="699" spans="21:21">
      <c r="U699" s="29"/>
    </row>
    <row r="700" spans="21:21">
      <c r="U700" s="29"/>
    </row>
    <row r="701" spans="21:21">
      <c r="U701" s="29"/>
    </row>
    <row r="702" spans="21:21">
      <c r="U702" s="29"/>
    </row>
    <row r="703" spans="21:21">
      <c r="U703" s="29"/>
    </row>
    <row r="704" spans="21:21">
      <c r="U704" s="29"/>
    </row>
    <row r="705" spans="21:21">
      <c r="U705" s="29"/>
    </row>
    <row r="706" spans="21:21">
      <c r="U706" s="29"/>
    </row>
    <row r="707" spans="21:21">
      <c r="U707" s="29"/>
    </row>
    <row r="708" spans="21:21">
      <c r="U708" s="29"/>
    </row>
    <row r="709" spans="21:21">
      <c r="U709" s="29"/>
    </row>
    <row r="710" spans="21:21">
      <c r="U710" s="29"/>
    </row>
    <row r="711" spans="21:21">
      <c r="U711" s="29"/>
    </row>
    <row r="712" spans="21:21">
      <c r="U712" s="29"/>
    </row>
    <row r="713" spans="21:21">
      <c r="U713" s="29"/>
    </row>
    <row r="714" spans="21:21">
      <c r="U714" s="29"/>
    </row>
    <row r="715" spans="21:21">
      <c r="U715" s="29"/>
    </row>
    <row r="716" spans="21:21">
      <c r="U716" s="29"/>
    </row>
    <row r="717" spans="21:21">
      <c r="U717" s="29"/>
    </row>
    <row r="718" spans="21:21">
      <c r="U718" s="29"/>
    </row>
    <row r="719" spans="21:21">
      <c r="U719" s="29"/>
    </row>
    <row r="720" spans="21:21">
      <c r="U720" s="29"/>
    </row>
    <row r="721" spans="21:21">
      <c r="U721" s="29"/>
    </row>
    <row r="722" spans="21:21">
      <c r="U722" s="29"/>
    </row>
    <row r="723" spans="21:21">
      <c r="U723" s="29"/>
    </row>
    <row r="724" spans="21:21">
      <c r="U724" s="29"/>
    </row>
    <row r="725" spans="21:21">
      <c r="U725" s="29"/>
    </row>
    <row r="726" spans="21:21">
      <c r="U726" s="29"/>
    </row>
    <row r="727" spans="21:21">
      <c r="U727" s="29"/>
    </row>
    <row r="728" spans="21:21">
      <c r="U728" s="29"/>
    </row>
    <row r="729" spans="21:21">
      <c r="U729" s="29"/>
    </row>
    <row r="730" spans="21:21">
      <c r="U730" s="29"/>
    </row>
    <row r="731" spans="21:21">
      <c r="U731" s="29"/>
    </row>
    <row r="732" spans="21:21">
      <c r="U732" s="29"/>
    </row>
    <row r="733" spans="21:21">
      <c r="U733" s="29"/>
    </row>
    <row r="734" spans="21:21">
      <c r="U734" s="29"/>
    </row>
    <row r="735" spans="21:21">
      <c r="U735" s="29"/>
    </row>
    <row r="736" spans="21:21">
      <c r="U736" s="29"/>
    </row>
    <row r="737" spans="21:21">
      <c r="U737" s="29"/>
    </row>
    <row r="738" spans="21:21">
      <c r="U738" s="29"/>
    </row>
    <row r="739" spans="21:21">
      <c r="U739" s="29"/>
    </row>
    <row r="740" spans="21:21">
      <c r="U740" s="29"/>
    </row>
    <row r="741" spans="21:21">
      <c r="U741" s="29"/>
    </row>
    <row r="742" spans="21:21">
      <c r="U742" s="29"/>
    </row>
    <row r="743" spans="21:21">
      <c r="U743" s="29"/>
    </row>
    <row r="744" spans="21:21">
      <c r="U744" s="29"/>
    </row>
    <row r="745" spans="21:21">
      <c r="U745" s="29"/>
    </row>
    <row r="746" spans="21:21">
      <c r="U746" s="29"/>
    </row>
    <row r="747" spans="21:21">
      <c r="U747" s="29"/>
    </row>
    <row r="748" spans="21:21">
      <c r="U748" s="29"/>
    </row>
    <row r="749" spans="21:21">
      <c r="U749" s="29"/>
    </row>
    <row r="750" spans="21:21">
      <c r="U750" s="29"/>
    </row>
    <row r="751" spans="21:21">
      <c r="U751" s="29"/>
    </row>
    <row r="752" spans="21:21">
      <c r="U752" s="29"/>
    </row>
    <row r="753" spans="21:21">
      <c r="U753" s="29"/>
    </row>
    <row r="754" spans="21:21">
      <c r="U754" s="29"/>
    </row>
    <row r="755" spans="21:21">
      <c r="U755" s="29"/>
    </row>
    <row r="756" spans="21:21">
      <c r="U756" s="29"/>
    </row>
    <row r="757" spans="21:21">
      <c r="U757" s="29"/>
    </row>
    <row r="758" spans="21:21">
      <c r="U758" s="29"/>
    </row>
    <row r="759" spans="21:21">
      <c r="U759" s="29"/>
    </row>
    <row r="760" spans="21:21">
      <c r="U760" s="29"/>
    </row>
    <row r="761" spans="21:21">
      <c r="U761" s="29"/>
    </row>
    <row r="762" spans="21:21">
      <c r="U762" s="29"/>
    </row>
    <row r="763" spans="21:21">
      <c r="U763" s="29"/>
    </row>
    <row r="764" spans="21:21">
      <c r="U764" s="29"/>
    </row>
    <row r="765" spans="21:21">
      <c r="U765" s="29"/>
    </row>
    <row r="766" spans="21:21">
      <c r="U766" s="29"/>
    </row>
    <row r="767" spans="21:21">
      <c r="U767" s="29"/>
    </row>
    <row r="768" spans="21:21">
      <c r="U768" s="29"/>
    </row>
    <row r="769" spans="21:21">
      <c r="U769" s="29"/>
    </row>
    <row r="770" spans="21:21">
      <c r="U770" s="29"/>
    </row>
    <row r="771" spans="21:21">
      <c r="U771" s="29"/>
    </row>
    <row r="772" spans="21:21">
      <c r="U772" s="29"/>
    </row>
    <row r="773" spans="21:21">
      <c r="U773" s="29"/>
    </row>
    <row r="774" spans="21:21">
      <c r="U774" s="29"/>
    </row>
    <row r="775" spans="21:21">
      <c r="U775" s="29"/>
    </row>
    <row r="776" spans="21:21">
      <c r="U776" s="29"/>
    </row>
    <row r="777" spans="21:21">
      <c r="U777" s="29"/>
    </row>
    <row r="778" spans="21:21">
      <c r="U778" s="29"/>
    </row>
    <row r="779" spans="21:21">
      <c r="U779" s="29"/>
    </row>
    <row r="780" spans="21:21">
      <c r="U780" s="29"/>
    </row>
    <row r="781" spans="21:21">
      <c r="U781" s="29"/>
    </row>
    <row r="782" spans="21:21">
      <c r="U782" s="29"/>
    </row>
    <row r="783" spans="21:21">
      <c r="U783" s="29"/>
    </row>
    <row r="784" spans="21:21">
      <c r="U784" s="29"/>
    </row>
    <row r="785" spans="21:21">
      <c r="U785" s="29"/>
    </row>
    <row r="786" spans="21:21">
      <c r="U786" s="29"/>
    </row>
    <row r="787" spans="21:21">
      <c r="U787" s="29"/>
    </row>
    <row r="788" spans="21:21">
      <c r="U788" s="29"/>
    </row>
    <row r="789" spans="21:21">
      <c r="U789" s="29"/>
    </row>
    <row r="790" spans="21:21">
      <c r="U790" s="29"/>
    </row>
    <row r="791" spans="21:21">
      <c r="U791" s="29"/>
    </row>
    <row r="792" spans="21:21">
      <c r="U792" s="29"/>
    </row>
    <row r="793" spans="21:21">
      <c r="U793" s="29"/>
    </row>
    <row r="794" spans="21:21">
      <c r="U794" s="29"/>
    </row>
    <row r="795" spans="21:21">
      <c r="U795" s="29"/>
    </row>
    <row r="796" spans="21:21">
      <c r="U796" s="29"/>
    </row>
    <row r="797" spans="21:21">
      <c r="U797" s="29"/>
    </row>
    <row r="798" spans="21:21">
      <c r="U798" s="29"/>
    </row>
    <row r="799" spans="21:21">
      <c r="U799" s="29"/>
    </row>
    <row r="800" spans="21:21">
      <c r="U800" s="29"/>
    </row>
    <row r="801" spans="21:21">
      <c r="U801" s="29"/>
    </row>
    <row r="802" spans="21:21">
      <c r="U802" s="29"/>
    </row>
    <row r="803" spans="21:21">
      <c r="U803" s="29"/>
    </row>
    <row r="804" spans="21:21">
      <c r="U804" s="29"/>
    </row>
    <row r="805" spans="21:21">
      <c r="U805" s="29"/>
    </row>
    <row r="806" spans="21:21">
      <c r="U806" s="29"/>
    </row>
    <row r="807" spans="21:21">
      <c r="U807" s="29"/>
    </row>
    <row r="808" spans="21:21">
      <c r="U808" s="29"/>
    </row>
    <row r="809" spans="21:21">
      <c r="U809" s="29"/>
    </row>
    <row r="810" spans="21:21">
      <c r="U810" s="29"/>
    </row>
    <row r="811" spans="21:21">
      <c r="U811" s="29"/>
    </row>
    <row r="812" spans="21:21">
      <c r="U812" s="29"/>
    </row>
    <row r="813" spans="21:21">
      <c r="U813" s="29"/>
    </row>
    <row r="814" spans="21:21">
      <c r="U814" s="29"/>
    </row>
    <row r="815" spans="21:21">
      <c r="U815" s="29"/>
    </row>
    <row r="816" spans="21:21">
      <c r="U816" s="29"/>
    </row>
    <row r="817" spans="21:21">
      <c r="U817" s="29"/>
    </row>
    <row r="818" spans="21:21">
      <c r="U818" s="29"/>
    </row>
    <row r="819" spans="21:21">
      <c r="U819" s="29"/>
    </row>
    <row r="820" spans="21:21">
      <c r="U820" s="29"/>
    </row>
    <row r="821" spans="21:21">
      <c r="U821" s="29"/>
    </row>
    <row r="822" spans="21:21">
      <c r="U822" s="29"/>
    </row>
    <row r="823" spans="21:21">
      <c r="U823" s="29"/>
    </row>
    <row r="824" spans="21:21">
      <c r="U824" s="29"/>
    </row>
    <row r="825" spans="21:21">
      <c r="U825" s="29"/>
    </row>
    <row r="826" spans="21:21">
      <c r="U826" s="29"/>
    </row>
    <row r="827" spans="21:21">
      <c r="U827" s="29"/>
    </row>
    <row r="828" spans="21:21">
      <c r="U828" s="29"/>
    </row>
    <row r="829" spans="21:21">
      <c r="U829" s="29"/>
    </row>
    <row r="830" spans="21:21">
      <c r="U830" s="29"/>
    </row>
    <row r="831" spans="21:21">
      <c r="U831" s="29"/>
    </row>
    <row r="832" spans="21:21">
      <c r="U832" s="29"/>
    </row>
    <row r="833" spans="21:21">
      <c r="U833" s="29"/>
    </row>
    <row r="834" spans="21:21">
      <c r="U834" s="29"/>
    </row>
    <row r="835" spans="21:21">
      <c r="U835" s="29"/>
    </row>
    <row r="836" spans="21:21">
      <c r="U836" s="29"/>
    </row>
    <row r="837" spans="21:21">
      <c r="U837" s="29"/>
    </row>
    <row r="838" spans="21:21">
      <c r="U838" s="29"/>
    </row>
    <row r="839" spans="21:21">
      <c r="U839" s="29"/>
    </row>
    <row r="840" spans="21:21">
      <c r="U840" s="29"/>
    </row>
    <row r="841" spans="21:21">
      <c r="U841" s="29"/>
    </row>
    <row r="842" spans="21:21">
      <c r="U842" s="29"/>
    </row>
    <row r="843" spans="21:21">
      <c r="U843" s="29"/>
    </row>
    <row r="844" spans="21:21">
      <c r="U844" s="29"/>
    </row>
    <row r="845" spans="21:21">
      <c r="U845" s="29"/>
    </row>
    <row r="846" spans="21:21">
      <c r="U846" s="29"/>
    </row>
    <row r="847" spans="21:21">
      <c r="U847" s="29"/>
    </row>
    <row r="848" spans="21:21">
      <c r="U848" s="29"/>
    </row>
    <row r="849" spans="21:21">
      <c r="U849" s="29"/>
    </row>
    <row r="850" spans="21:21">
      <c r="U850" s="29"/>
    </row>
    <row r="851" spans="21:21">
      <c r="U851" s="29"/>
    </row>
    <row r="852" spans="21:21">
      <c r="U852" s="29"/>
    </row>
    <row r="853" spans="21:21">
      <c r="U853" s="29"/>
    </row>
    <row r="854" spans="21:21">
      <c r="U854" s="29"/>
    </row>
    <row r="855" spans="21:21">
      <c r="U855" s="29"/>
    </row>
    <row r="856" spans="21:21">
      <c r="U856" s="29"/>
    </row>
    <row r="857" spans="21:21">
      <c r="U857" s="29"/>
    </row>
    <row r="858" spans="21:21">
      <c r="U858" s="29"/>
    </row>
    <row r="859" spans="21:21">
      <c r="U859" s="29"/>
    </row>
    <row r="860" spans="21:21">
      <c r="U860" s="29"/>
    </row>
    <row r="861" spans="21:21">
      <c r="U861" s="29"/>
    </row>
    <row r="862" spans="21:21">
      <c r="U862" s="29"/>
    </row>
    <row r="863" spans="21:21">
      <c r="U863" s="29"/>
    </row>
    <row r="864" spans="21:21">
      <c r="U864" s="29"/>
    </row>
    <row r="865" spans="21:21">
      <c r="U865" s="29"/>
    </row>
    <row r="866" spans="21:21">
      <c r="U866" s="29"/>
    </row>
    <row r="867" spans="21:21">
      <c r="U867" s="29"/>
    </row>
    <row r="868" spans="21:21">
      <c r="U868" s="29"/>
    </row>
    <row r="869" spans="21:21">
      <c r="U869" s="29"/>
    </row>
    <row r="870" spans="21:21">
      <c r="U870" s="29"/>
    </row>
    <row r="871" spans="21:21">
      <c r="U871" s="29"/>
    </row>
    <row r="872" spans="21:21">
      <c r="U872" s="29"/>
    </row>
    <row r="873" spans="21:21">
      <c r="U873" s="29"/>
    </row>
    <row r="874" spans="21:21">
      <c r="U874" s="29"/>
    </row>
    <row r="875" spans="21:21">
      <c r="U875" s="29"/>
    </row>
    <row r="876" spans="21:21">
      <c r="U876" s="29"/>
    </row>
    <row r="877" spans="21:21">
      <c r="U877" s="29"/>
    </row>
    <row r="878" spans="21:21">
      <c r="U878" s="29"/>
    </row>
    <row r="879" spans="21:21">
      <c r="U879" s="29"/>
    </row>
    <row r="880" spans="21:21">
      <c r="U880" s="29"/>
    </row>
    <row r="881" spans="21:21">
      <c r="U881" s="29"/>
    </row>
    <row r="882" spans="21:21">
      <c r="U882" s="29"/>
    </row>
    <row r="883" spans="21:21">
      <c r="U883" s="29"/>
    </row>
    <row r="884" spans="21:21">
      <c r="U884" s="29"/>
    </row>
    <row r="885" spans="21:21">
      <c r="U885" s="29"/>
    </row>
    <row r="886" spans="21:21">
      <c r="U886" s="29"/>
    </row>
    <row r="887" spans="21:21">
      <c r="U887" s="29"/>
    </row>
    <row r="888" spans="21:21">
      <c r="U888" s="29"/>
    </row>
    <row r="889" spans="21:21">
      <c r="U889" s="29"/>
    </row>
    <row r="890" spans="21:21">
      <c r="U890" s="29"/>
    </row>
    <row r="891" spans="21:21">
      <c r="U891" s="29"/>
    </row>
    <row r="892" spans="21:21">
      <c r="U892" s="29"/>
    </row>
    <row r="893" spans="21:21">
      <c r="U893" s="29"/>
    </row>
    <row r="894" spans="21:21">
      <c r="U894" s="29"/>
    </row>
    <row r="895" spans="21:21">
      <c r="U895" s="29"/>
    </row>
    <row r="896" spans="21:21">
      <c r="U896" s="29"/>
    </row>
    <row r="897" spans="21:21">
      <c r="U897" s="29"/>
    </row>
    <row r="898" spans="21:21">
      <c r="U898" s="29"/>
    </row>
    <row r="899" spans="21:21">
      <c r="U899" s="29"/>
    </row>
    <row r="900" spans="21:21">
      <c r="U900" s="29"/>
    </row>
    <row r="901" spans="21:21">
      <c r="U901" s="29"/>
    </row>
    <row r="902" spans="21:21">
      <c r="U902" s="29"/>
    </row>
    <row r="903" spans="21:21">
      <c r="U903" s="29"/>
    </row>
    <row r="904" spans="21:21">
      <c r="U904" s="29"/>
    </row>
    <row r="905" spans="21:21">
      <c r="U905" s="29"/>
    </row>
    <row r="906" spans="21:21">
      <c r="U906" s="29"/>
    </row>
    <row r="907" spans="21:21">
      <c r="U907" s="29"/>
    </row>
    <row r="908" spans="21:21">
      <c r="U908" s="29"/>
    </row>
    <row r="909" spans="21:21">
      <c r="U909" s="29"/>
    </row>
    <row r="910" spans="21:21">
      <c r="U910" s="29"/>
    </row>
    <row r="911" spans="21:21">
      <c r="U911" s="29"/>
    </row>
    <row r="912" spans="21:21">
      <c r="U912" s="29"/>
    </row>
    <row r="913" spans="21:21">
      <c r="U913" s="29"/>
    </row>
    <row r="914" spans="21:21">
      <c r="U914" s="29"/>
    </row>
    <row r="915" spans="21:21">
      <c r="U915" s="29"/>
    </row>
    <row r="916" spans="21:21">
      <c r="U916" s="29"/>
    </row>
    <row r="917" spans="21:21">
      <c r="U917" s="29"/>
    </row>
    <row r="918" spans="21:21">
      <c r="U918" s="29"/>
    </row>
    <row r="919" spans="21:21">
      <c r="U919" s="29"/>
    </row>
    <row r="920" spans="21:21">
      <c r="U920" s="29"/>
    </row>
    <row r="921" spans="21:21">
      <c r="U921" s="29"/>
    </row>
    <row r="922" spans="21:21">
      <c r="U922" s="29"/>
    </row>
    <row r="923" spans="21:21">
      <c r="U923" s="29"/>
    </row>
    <row r="924" spans="21:21">
      <c r="U924" s="29"/>
    </row>
    <row r="925" spans="21:21">
      <c r="U925" s="29"/>
    </row>
    <row r="926" spans="21:21">
      <c r="U926" s="29"/>
    </row>
    <row r="927" spans="21:21">
      <c r="U927" s="29"/>
    </row>
    <row r="928" spans="21:21">
      <c r="U928" s="29"/>
    </row>
    <row r="929" spans="21:21">
      <c r="U929" s="29"/>
    </row>
    <row r="930" spans="21:21">
      <c r="U930" s="29"/>
    </row>
    <row r="931" spans="21:21">
      <c r="U931" s="29"/>
    </row>
    <row r="932" spans="21:21">
      <c r="U932" s="29"/>
    </row>
    <row r="933" spans="21:21">
      <c r="U933" s="29"/>
    </row>
    <row r="934" spans="21:21">
      <c r="U934" s="29"/>
    </row>
    <row r="935" spans="21:21">
      <c r="U935" s="29"/>
    </row>
    <row r="936" spans="21:21">
      <c r="U936" s="29"/>
    </row>
    <row r="937" spans="21:21">
      <c r="U937" s="29"/>
    </row>
    <row r="938" spans="21:21">
      <c r="U938" s="29"/>
    </row>
    <row r="939" spans="21:21">
      <c r="U939" s="29"/>
    </row>
    <row r="940" spans="21:21">
      <c r="U940" s="29"/>
    </row>
    <row r="941" spans="21:21">
      <c r="U941" s="29"/>
    </row>
    <row r="942" spans="21:21">
      <c r="U942" s="29"/>
    </row>
    <row r="943" spans="21:21">
      <c r="U943" s="29"/>
    </row>
    <row r="944" spans="21:21">
      <c r="U944" s="29"/>
    </row>
    <row r="945" spans="21:21">
      <c r="U945" s="29"/>
    </row>
    <row r="946" spans="21:21">
      <c r="U946" s="29"/>
    </row>
    <row r="947" spans="21:21">
      <c r="U947" s="29"/>
    </row>
    <row r="948" spans="21:21">
      <c r="U948" s="29"/>
    </row>
    <row r="949" spans="21:21">
      <c r="U949" s="29"/>
    </row>
    <row r="950" spans="21:21">
      <c r="U950" s="29"/>
    </row>
    <row r="951" spans="21:21">
      <c r="U951" s="29"/>
    </row>
    <row r="952" spans="21:21">
      <c r="U952" s="29"/>
    </row>
    <row r="953" spans="21:21">
      <c r="U953" s="29"/>
    </row>
    <row r="954" spans="21:21">
      <c r="U954" s="29"/>
    </row>
    <row r="955" spans="21:21">
      <c r="U955" s="29"/>
    </row>
    <row r="956" spans="21:21">
      <c r="U956" s="29"/>
    </row>
    <row r="957" spans="21:21">
      <c r="U957" s="29"/>
    </row>
    <row r="958" spans="21:21">
      <c r="U958" s="29"/>
    </row>
    <row r="959" spans="21:21">
      <c r="U959" s="29"/>
    </row>
    <row r="960" spans="21:21">
      <c r="U960" s="29"/>
    </row>
    <row r="961" spans="21:21">
      <c r="U961" s="29"/>
    </row>
    <row r="962" spans="21:21">
      <c r="U962" s="29"/>
    </row>
    <row r="963" spans="21:21">
      <c r="U963" s="29"/>
    </row>
    <row r="964" spans="21:21">
      <c r="U964" s="29"/>
    </row>
    <row r="965" spans="21:21">
      <c r="U965" s="29"/>
    </row>
    <row r="966" spans="21:21">
      <c r="U966" s="29"/>
    </row>
    <row r="967" spans="21:21">
      <c r="U967" s="29"/>
    </row>
    <row r="968" spans="21:21">
      <c r="U968" s="29"/>
    </row>
    <row r="969" spans="21:21">
      <c r="U969" s="29"/>
    </row>
    <row r="970" spans="21:21">
      <c r="U970" s="29"/>
    </row>
    <row r="971" spans="21:21">
      <c r="U971" s="29"/>
    </row>
    <row r="972" spans="21:21">
      <c r="U972" s="29"/>
    </row>
    <row r="973" spans="21:21">
      <c r="U973" s="29"/>
    </row>
    <row r="974" spans="21:21">
      <c r="U974" s="29"/>
    </row>
    <row r="975" spans="21:21">
      <c r="U975" s="29"/>
    </row>
    <row r="976" spans="21:21">
      <c r="U976" s="29"/>
    </row>
    <row r="977" spans="21:21">
      <c r="U977" s="29"/>
    </row>
    <row r="978" spans="21:21">
      <c r="U978" s="29"/>
    </row>
    <row r="979" spans="21:21">
      <c r="U979" s="29"/>
    </row>
    <row r="980" spans="21:21">
      <c r="U980" s="29"/>
    </row>
    <row r="981" spans="21:21">
      <c r="U981" s="29"/>
    </row>
    <row r="982" spans="21:21">
      <c r="U982" s="29"/>
    </row>
    <row r="983" spans="21:21">
      <c r="U983" s="29"/>
    </row>
    <row r="984" spans="21:21">
      <c r="U984" s="29"/>
    </row>
    <row r="985" spans="21:21">
      <c r="U985" s="29"/>
    </row>
    <row r="986" spans="21:21">
      <c r="U986" s="29"/>
    </row>
    <row r="987" spans="21:21">
      <c r="U987" s="29"/>
    </row>
    <row r="988" spans="21:21">
      <c r="U988" s="29"/>
    </row>
    <row r="989" spans="21:21">
      <c r="U989" s="29"/>
    </row>
    <row r="990" spans="21:21">
      <c r="U990" s="29"/>
    </row>
    <row r="991" spans="21:21">
      <c r="U991" s="29"/>
    </row>
    <row r="992" spans="21:21">
      <c r="U992" s="29"/>
    </row>
    <row r="993" spans="21:21">
      <c r="U993" s="29"/>
    </row>
    <row r="994" spans="21:21">
      <c r="U994" s="29"/>
    </row>
    <row r="995" spans="21:21">
      <c r="U995" s="29"/>
    </row>
    <row r="996" spans="21:21">
      <c r="U996" s="29"/>
    </row>
    <row r="997" spans="21:21">
      <c r="U997" s="29"/>
    </row>
    <row r="998" spans="21:21">
      <c r="U998" s="29"/>
    </row>
    <row r="999" spans="21:21">
      <c r="U999" s="29"/>
    </row>
    <row r="1000" spans="21:21">
      <c r="U1000" s="29"/>
    </row>
    <row r="1001" spans="21:21">
      <c r="U1001" s="29"/>
    </row>
    <row r="1002" spans="21:21">
      <c r="U1002" s="29"/>
    </row>
    <row r="1003" spans="21:21">
      <c r="U1003" s="29"/>
    </row>
    <row r="1004" spans="21:21">
      <c r="U1004" s="29"/>
    </row>
    <row r="1005" spans="21:21">
      <c r="U1005" s="29"/>
    </row>
    <row r="1006" spans="21:21">
      <c r="U1006" s="29"/>
    </row>
    <row r="1007" spans="21:21">
      <c r="U1007" s="29"/>
    </row>
    <row r="1008" spans="21:21">
      <c r="U1008" s="29"/>
    </row>
    <row r="1009" spans="21:21">
      <c r="U1009" s="29"/>
    </row>
    <row r="1010" spans="21:21">
      <c r="U1010" s="29"/>
    </row>
    <row r="1011" spans="21:21">
      <c r="U1011" s="29"/>
    </row>
    <row r="1012" spans="21:21">
      <c r="U1012" s="29"/>
    </row>
    <row r="1013" spans="21:21">
      <c r="U1013" s="29"/>
    </row>
    <row r="1014" spans="21:21">
      <c r="U1014" s="29"/>
    </row>
    <row r="1015" spans="21:21">
      <c r="U1015" s="29"/>
    </row>
    <row r="1016" spans="21:21">
      <c r="U1016" s="29"/>
    </row>
    <row r="1017" spans="21:21">
      <c r="U1017" s="29"/>
    </row>
    <row r="1018" spans="21:21">
      <c r="U1018" s="29"/>
    </row>
    <row r="1019" spans="21:21">
      <c r="U1019" s="29"/>
    </row>
    <row r="1020" spans="21:21">
      <c r="U1020" s="29"/>
    </row>
    <row r="1021" spans="21:21">
      <c r="U1021" s="29"/>
    </row>
    <row r="1022" spans="21:21">
      <c r="U1022" s="29"/>
    </row>
    <row r="1023" spans="21:21">
      <c r="U1023" s="29"/>
    </row>
    <row r="1024" spans="21:21">
      <c r="U1024" s="29"/>
    </row>
    <row r="1025" spans="21:21">
      <c r="U1025" s="29"/>
    </row>
    <row r="1026" spans="21:21">
      <c r="U1026" s="29"/>
    </row>
    <row r="1027" spans="21:21">
      <c r="U1027" s="29"/>
    </row>
    <row r="1028" spans="21:21">
      <c r="U1028" s="29"/>
    </row>
    <row r="1029" spans="21:21">
      <c r="U1029" s="29"/>
    </row>
    <row r="1030" spans="21:21">
      <c r="U1030" s="2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Keeping</vt:lpstr>
      <vt:lpstr>Results</vt:lpstr>
      <vt:lpstr>Charts</vt:lpstr>
      <vt:lpstr>Printable</vt:lpstr>
      <vt:lpstr>Avg Temp Data</vt:lpstr>
      <vt:lpstr>Met Data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Luong</dc:creator>
  <cp:lastModifiedBy>Justin Luong</cp:lastModifiedBy>
  <cp:lastPrinted>2015-04-06T18:32:13Z</cp:lastPrinted>
  <dcterms:created xsi:type="dcterms:W3CDTF">2015-01-15T00:45:47Z</dcterms:created>
  <dcterms:modified xsi:type="dcterms:W3CDTF">2015-11-06T22:04:48Z</dcterms:modified>
</cp:coreProperties>
</file>