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3E587AE1-A6DC-49BB-AEB0-AFFC22F50EE4}" xr6:coauthVersionLast="47" xr6:coauthVersionMax="47" xr10:uidLastSave="{00000000-0000-0000-0000-000000000000}"/>
  <bookViews>
    <workbookView xWindow="-26055" yWindow="1935" windowWidth="24075" windowHeight="14265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<sst xmlns="http://schemas.openxmlformats.org/spreadsheetml/2006/main" count="359" uniqueCount="46">
  <si>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</si>
  <si>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</si>
  <si>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</si>
  <si>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</si>
  <si>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</si>
  <si>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</si>
  <si>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</si>
  <si>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</si>
  <si>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</si>
  <si>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</si>
  <si>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</si>
  <si>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</si>
  <si>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Robertson et al. 2002</t>
  </si>
  <si>
    <t>S. Wilhelm, unpubl. Data</t>
  </si>
  <si>
    <t>R. Elliot, unpubl. Report</t>
  </si>
  <si>
    <t>No SE or other variance provided</t>
  </si>
  <si>
    <t>Wilhelm et al. 2015</t>
  </si>
  <si>
    <t>Cairns and Verspoor 1980</t>
  </si>
  <si>
    <t>Robertson et al. 2004</t>
  </si>
  <si>
    <t>Jenkins et al. 2018</t>
  </si>
  <si>
    <t>Robertson and Elliot 2002b</t>
  </si>
  <si>
    <t>Robertson and Elliot 2002a</t>
  </si>
  <si>
    <t>Jean-François Rail</t>
  </si>
  <si>
    <t>NorthShore MB Sanctuaries , QC</t>
  </si>
  <si>
    <t>Machias Seal Island, NB</t>
  </si>
  <si>
    <t>S. Wilhelm, ?</t>
  </si>
  <si>
    <t>Bacalhao, NL</t>
  </si>
  <si>
    <t>Tinker, NL</t>
  </si>
  <si>
    <t>Herring Island 1, NL</t>
  </si>
  <si>
    <t>Herring Island 2, NL</t>
  </si>
  <si>
    <t>Herring Island 3, NL</t>
  </si>
  <si>
    <t>North Green, NL</t>
  </si>
  <si>
    <t>Gannet Clusters 2, NL</t>
  </si>
  <si>
    <t>Gannet Clusters 3, NL</t>
  </si>
  <si>
    <t>Gannet Clusters 4, NL</t>
  </si>
  <si>
    <t>Gannet Clusters 5, NL</t>
  </si>
  <si>
    <t>Gannet Clusters 6, NL</t>
  </si>
  <si>
    <t>Baccalieu Island, NL</t>
  </si>
  <si>
    <t>North Bird Island, NL</t>
  </si>
  <si>
    <t>Pee Pee Island, NL</t>
  </si>
  <si>
    <t>Great Island, NL</t>
  </si>
  <si>
    <t>Gull Island, NL</t>
  </si>
  <si>
    <t>Coleman Island, NL</t>
  </si>
  <si>
    <t>South Penguin Island, NL</t>
  </si>
  <si>
    <t>Small Island, NL</t>
  </si>
  <si>
    <t>Puffin Islands,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</si>
</sst>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tabSelected="1" zoomScaleNormal="100" workbookViewId="0">
      <pane ySplit="1" topLeftCell="A77" activePane="bottomLeft" state="frozen"/>
      <selection pane="bottomLeft" activeCell="B87" sqref="B87"/>
    </sheetView>
  </sheetViews>
  <sheetFormatPr defaultRowHeight="14.4" x14ac:dyDescent="0.55000000000000004"/>
  <cols>
    <col min="2" max="2" width="33.1015625" customWidth="1"/>
    <col min="4" max="6" width="13.734375" customWidth="1"/>
    <col min="7" max="9" width="16.5234375" customWidth="1"/>
    <col min="10" max="10" width="25.47265625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26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12</v>
      </c>
    </row>
    <row r="3" spans="1:11" x14ac:dyDescent="0.55000000000000004">
      <c r="A3" t="s">
        <v>11</v>
      </c>
      <c r="B3" t="s">
        <v>26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12</v>
      </c>
    </row>
    <row r="4" spans="1:11" x14ac:dyDescent="0.55000000000000004">
      <c r="A4" t="s">
        <v>11</v>
      </c>
      <c r="B4" t="s">
        <v>26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13</v>
      </c>
    </row>
    <row r="5" spans="1:11" x14ac:dyDescent="0.55000000000000004">
      <c r="A5" t="s">
        <v>11</v>
      </c>
      <c r="B5" t="s">
        <v>27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12</v>
      </c>
    </row>
    <row r="6" spans="1:11" x14ac:dyDescent="0.55000000000000004">
      <c r="A6" t="s">
        <v>11</v>
      </c>
      <c r="B6" t="s">
        <v>27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12</v>
      </c>
    </row>
    <row r="7" spans="1:11" x14ac:dyDescent="0.55000000000000004">
      <c r="A7" t="s">
        <v>11</v>
      </c>
      <c r="B7" t="s">
        <v>27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13</v>
      </c>
    </row>
    <row r="8" spans="1:11" x14ac:dyDescent="0.55000000000000004">
      <c r="A8" t="s">
        <v>11</v>
      </c>
      <c r="B8" t="s">
        <v>28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14</v>
      </c>
    </row>
    <row r="9" spans="1:11" x14ac:dyDescent="0.55000000000000004">
      <c r="A9" t="s">
        <v>11</v>
      </c>
      <c r="B9" t="s">
        <v>28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13</v>
      </c>
    </row>
    <row r="10" spans="1:11" x14ac:dyDescent="0.55000000000000004">
      <c r="A10" t="s">
        <v>11</v>
      </c>
      <c r="B10" t="s">
        <v>29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14</v>
      </c>
    </row>
    <row r="11" spans="1:11" x14ac:dyDescent="0.55000000000000004">
      <c r="A11" t="s">
        <v>11</v>
      </c>
      <c r="B11" t="s">
        <v>29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13</v>
      </c>
    </row>
    <row r="12" spans="1:11" x14ac:dyDescent="0.55000000000000004">
      <c r="A12" t="s">
        <v>11</v>
      </c>
      <c r="B12" t="s">
        <v>30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14</v>
      </c>
    </row>
    <row r="13" spans="1:11" x14ac:dyDescent="0.55000000000000004">
      <c r="A13" t="s">
        <v>11</v>
      </c>
      <c r="B13" t="s">
        <v>30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13</v>
      </c>
    </row>
    <row r="14" spans="1:11" x14ac:dyDescent="0.55000000000000004">
      <c r="A14" t="s">
        <v>11</v>
      </c>
      <c r="B14" t="s">
        <v>31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12</v>
      </c>
    </row>
    <row r="15" spans="1:11" x14ac:dyDescent="0.55000000000000004">
      <c r="A15" t="s">
        <v>11</v>
      </c>
      <c r="B15" t="s">
        <v>31</v>
      </c>
      <c r="C15" s="4">
        <v>2002</v>
      </c>
      <c r="D15" s="5">
        <f>2581*2</f>
        <v>5162</v>
      </c>
      <c r="E15" s="1">
        <f>383*2</f>
        <v>766</v>
      </c>
      <c r="G15" s="1"/>
      <c r="H15" s="1">
        <f>1601*2</f>
        <v>3202</v>
      </c>
      <c r="I15" s="1">
        <f>3560*2</f>
        <v>7120</v>
      </c>
      <c r="J15" t="s">
        <v>12</v>
      </c>
    </row>
    <row r="16" spans="1:11" x14ac:dyDescent="0.55000000000000004">
      <c r="A16" t="s">
        <v>11</v>
      </c>
      <c r="B16" t="s">
        <v>31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t="s">
        <v>13</v>
      </c>
    </row>
    <row r="17" spans="1:11" x14ac:dyDescent="0.55000000000000004">
      <c r="A17" t="s">
        <v>11</v>
      </c>
      <c r="B17" t="s">
        <v>32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t="s">
        <v>21</v>
      </c>
    </row>
    <row r="18" spans="1:11" x14ac:dyDescent="0.55000000000000004">
      <c r="A18" t="s">
        <v>11</v>
      </c>
      <c r="B18" t="s">
        <v>32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t="s">
        <v>21</v>
      </c>
    </row>
    <row r="19" spans="1:11" x14ac:dyDescent="0.55000000000000004">
      <c r="A19" t="s">
        <v>11</v>
      </c>
      <c r="B19" t="s">
        <v>32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t="s">
        <v>21</v>
      </c>
    </row>
    <row r="20" spans="1:11" x14ac:dyDescent="0.55000000000000004">
      <c r="A20" t="s">
        <v>11</v>
      </c>
      <c r="B20" t="s">
        <v>32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t="s">
        <v>21</v>
      </c>
    </row>
    <row r="21" spans="1:11" x14ac:dyDescent="0.55000000000000004">
      <c r="A21" t="s">
        <v>11</v>
      </c>
      <c r="B21" t="s">
        <v>32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t="s">
        <v>13</v>
      </c>
    </row>
    <row r="22" spans="1:11" x14ac:dyDescent="0.55000000000000004">
      <c r="A22" t="s">
        <v>11</v>
      </c>
      <c r="B22" t="s">
        <v>33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t="s">
        <v>21</v>
      </c>
    </row>
    <row r="23" spans="1:11" x14ac:dyDescent="0.55000000000000004">
      <c r="A23" t="s">
        <v>11</v>
      </c>
      <c r="B23" t="s">
        <v>33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t="s">
        <v>21</v>
      </c>
    </row>
    <row r="24" spans="1:11" x14ac:dyDescent="0.55000000000000004">
      <c r="A24" t="s">
        <v>11</v>
      </c>
      <c r="B24" t="s">
        <v>33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t="s">
        <v>21</v>
      </c>
    </row>
    <row r="25" spans="1:11" x14ac:dyDescent="0.55000000000000004">
      <c r="A25" t="s">
        <v>11</v>
      </c>
      <c r="B25" t="s">
        <v>33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t="s">
        <v>21</v>
      </c>
    </row>
    <row r="26" spans="1:11" x14ac:dyDescent="0.55000000000000004">
      <c r="A26" t="s">
        <v>11</v>
      </c>
      <c r="B26" t="s">
        <v>33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t="s">
        <v>13</v>
      </c>
    </row>
    <row r="27" spans="1:11" x14ac:dyDescent="0.55000000000000004">
      <c r="A27" t="s">
        <v>11</v>
      </c>
      <c r="B27" t="s">
        <v>34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t="s">
        <v>21</v>
      </c>
    </row>
    <row r="28" spans="1:11" x14ac:dyDescent="0.55000000000000004">
      <c r="A28" t="s">
        <v>11</v>
      </c>
      <c r="B28" t="s">
        <v>34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t="s">
        <v>21</v>
      </c>
    </row>
    <row r="29" spans="1:11" x14ac:dyDescent="0.55000000000000004">
      <c r="A29" t="s">
        <v>11</v>
      </c>
      <c r="B29" t="s">
        <v>34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t="s">
        <v>21</v>
      </c>
    </row>
    <row r="30" spans="1:11" x14ac:dyDescent="0.55000000000000004">
      <c r="A30" t="s">
        <v>11</v>
      </c>
      <c r="B30" t="s">
        <v>34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t="s">
        <v>21</v>
      </c>
    </row>
    <row r="31" spans="1:11" x14ac:dyDescent="0.55000000000000004">
      <c r="A31" t="s">
        <v>11</v>
      </c>
      <c r="B31" t="s">
        <v>34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t="s">
        <v>13</v>
      </c>
    </row>
    <row r="32" spans="1:11" x14ac:dyDescent="0.55000000000000004">
      <c r="A32" t="s">
        <v>11</v>
      </c>
      <c r="B32" t="s">
        <v>35</v>
      </c>
      <c r="C32">
        <v>1978</v>
      </c>
      <c r="D32" s="1">
        <f>4702*2</f>
        <v>9404</v>
      </c>
      <c r="E32" s="1"/>
      <c r="G32" s="1"/>
      <c r="H32" s="1"/>
      <c r="I32" s="1"/>
      <c r="J32" t="s">
        <v>21</v>
      </c>
      <c r="K32" t="s">
        <v>15</v>
      </c>
    </row>
    <row r="33" spans="1:10" x14ac:dyDescent="0.55000000000000004">
      <c r="A33" t="s">
        <v>11</v>
      </c>
      <c r="B33" t="s">
        <v>35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t="s">
        <v>21</v>
      </c>
    </row>
    <row r="34" spans="1:10" x14ac:dyDescent="0.55000000000000004">
      <c r="A34" t="s">
        <v>11</v>
      </c>
      <c r="B34" t="s">
        <v>35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t="s">
        <v>21</v>
      </c>
    </row>
    <row r="35" spans="1:10" x14ac:dyDescent="0.55000000000000004">
      <c r="A35" t="s">
        <v>11</v>
      </c>
      <c r="B35" t="s">
        <v>35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t="s">
        <v>21</v>
      </c>
    </row>
    <row r="36" spans="1:10" x14ac:dyDescent="0.55000000000000004">
      <c r="A36" t="s">
        <v>11</v>
      </c>
      <c r="B36" t="s">
        <v>35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t="s">
        <v>13</v>
      </c>
    </row>
    <row r="37" spans="1:10" x14ac:dyDescent="0.55000000000000004">
      <c r="A37" t="s">
        <v>11</v>
      </c>
      <c r="B37" t="s">
        <v>36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t="s">
        <v>21</v>
      </c>
    </row>
    <row r="38" spans="1:10" x14ac:dyDescent="0.55000000000000004">
      <c r="A38" t="s">
        <v>11</v>
      </c>
      <c r="B38" t="s">
        <v>36</v>
      </c>
      <c r="C38" s="4">
        <v>1984</v>
      </c>
      <c r="D38" s="5">
        <f>610*2</f>
        <v>1220</v>
      </c>
      <c r="E38">
        <f>55*2</f>
        <v>110</v>
      </c>
      <c r="H38" s="1"/>
      <c r="I38" s="1"/>
      <c r="J38" t="s">
        <v>21</v>
      </c>
    </row>
    <row r="39" spans="1:10" x14ac:dyDescent="0.55000000000000004">
      <c r="A39" t="s">
        <v>11</v>
      </c>
      <c r="B39" t="s">
        <v>36</v>
      </c>
      <c r="C39" s="4">
        <v>1999</v>
      </c>
      <c r="D39" s="5">
        <f>1043*2</f>
        <v>2086</v>
      </c>
      <c r="E39">
        <f>206</f>
        <v>206</v>
      </c>
      <c r="H39" s="1"/>
      <c r="I39" s="1"/>
      <c r="J39" t="s">
        <v>21</v>
      </c>
    </row>
    <row r="40" spans="1:10" x14ac:dyDescent="0.55000000000000004">
      <c r="A40" t="s">
        <v>11</v>
      </c>
      <c r="B40" t="s">
        <v>36</v>
      </c>
      <c r="C40">
        <v>2018</v>
      </c>
      <c r="D40" s="1">
        <f>199*2</f>
        <v>398</v>
      </c>
      <c r="E40" s="1">
        <f>304*2</f>
        <v>608</v>
      </c>
      <c r="H40" s="1"/>
      <c r="I40" s="1"/>
      <c r="J40" t="s">
        <v>13</v>
      </c>
    </row>
    <row r="41" spans="1:10" x14ac:dyDescent="0.55000000000000004">
      <c r="A41" t="s">
        <v>11</v>
      </c>
      <c r="B41" t="s">
        <v>39</v>
      </c>
      <c r="C41">
        <v>1979</v>
      </c>
      <c r="D41" s="1">
        <v>2600</v>
      </c>
      <c r="E41" s="1"/>
      <c r="G41" s="1"/>
      <c r="H41" s="1">
        <v>1200</v>
      </c>
      <c r="I41" s="1">
        <v>5000</v>
      </c>
      <c r="J41" t="s">
        <v>17</v>
      </c>
    </row>
    <row r="42" spans="1:10" x14ac:dyDescent="0.55000000000000004">
      <c r="A42" t="s">
        <v>11</v>
      </c>
      <c r="B42" t="s">
        <v>39</v>
      </c>
      <c r="C42">
        <v>2010</v>
      </c>
      <c r="D42" s="1">
        <f>1850*2</f>
        <v>3700</v>
      </c>
      <c r="E42" s="1">
        <f>175*2</f>
        <v>350</v>
      </c>
      <c r="G42" s="1"/>
      <c r="H42" s="1"/>
      <c r="I42" s="1"/>
      <c r="J42" t="s">
        <v>13</v>
      </c>
    </row>
    <row r="43" spans="1:10" x14ac:dyDescent="0.55000000000000004">
      <c r="A43" t="s">
        <v>11</v>
      </c>
      <c r="B43" t="s">
        <v>40</v>
      </c>
      <c r="C43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t="s">
        <v>16</v>
      </c>
    </row>
    <row r="44" spans="1:10" x14ac:dyDescent="0.55000000000000004">
      <c r="A44" t="s">
        <v>11</v>
      </c>
      <c r="B44" t="s">
        <v>40</v>
      </c>
      <c r="C44">
        <v>1984</v>
      </c>
      <c r="D44" s="1">
        <f>159427*2</f>
        <v>318854</v>
      </c>
      <c r="E44" s="1"/>
      <c r="H44" s="1">
        <f>129877*2</f>
        <v>259754</v>
      </c>
      <c r="I44" s="1">
        <f>188977*2</f>
        <v>377954</v>
      </c>
      <c r="J44" t="s">
        <v>16</v>
      </c>
    </row>
    <row r="45" spans="1:10" x14ac:dyDescent="0.55000000000000004">
      <c r="A45" t="s">
        <v>11</v>
      </c>
      <c r="B45" t="s">
        <v>40</v>
      </c>
      <c r="C45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t="s">
        <v>16</v>
      </c>
    </row>
    <row r="46" spans="1:10" x14ac:dyDescent="0.55000000000000004">
      <c r="A46" t="s">
        <v>11</v>
      </c>
      <c r="B46" t="s">
        <v>40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t="s">
        <v>16</v>
      </c>
    </row>
    <row r="47" spans="1:10" x14ac:dyDescent="0.55000000000000004">
      <c r="A47" t="s">
        <v>11</v>
      </c>
      <c r="B47" t="s">
        <v>40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t="s">
        <v>16</v>
      </c>
    </row>
    <row r="48" spans="1:10" x14ac:dyDescent="0.55000000000000004">
      <c r="A48" t="s">
        <v>11</v>
      </c>
      <c r="B48" t="s">
        <v>41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t="s">
        <v>17</v>
      </c>
    </row>
    <row r="49" spans="1:11" x14ac:dyDescent="0.55000000000000004">
      <c r="A49" t="s">
        <v>11</v>
      </c>
      <c r="B49" t="s">
        <v>41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t="s">
        <v>18</v>
      </c>
    </row>
    <row r="50" spans="1:11" x14ac:dyDescent="0.55000000000000004">
      <c r="A50" t="s">
        <v>11</v>
      </c>
      <c r="B50" t="s">
        <v>41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t="s">
        <v>18</v>
      </c>
    </row>
    <row r="51" spans="1:11" x14ac:dyDescent="0.55000000000000004">
      <c r="A51" t="s">
        <v>11</v>
      </c>
      <c r="B51" t="s">
        <v>41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t="s">
        <v>18</v>
      </c>
    </row>
    <row r="52" spans="1:11" x14ac:dyDescent="0.55000000000000004">
      <c r="A52" t="s">
        <v>11</v>
      </c>
      <c r="B52" t="s">
        <v>41</v>
      </c>
      <c r="C52">
        <v>2012</v>
      </c>
      <c r="D52" s="1">
        <f>118401*2</f>
        <v>236802</v>
      </c>
      <c r="E52" s="1">
        <f>8987*2</f>
        <v>17974</v>
      </c>
      <c r="H52" s="1"/>
      <c r="J52" t="s">
        <v>13</v>
      </c>
    </row>
    <row r="53" spans="1:11" x14ac:dyDescent="0.55000000000000004">
      <c r="A53" t="s">
        <v>11</v>
      </c>
      <c r="B53" t="s">
        <v>41</v>
      </c>
      <c r="C53">
        <v>2023</v>
      </c>
      <c r="D53" s="1">
        <f>168095*2</f>
        <v>336190</v>
      </c>
      <c r="E53" s="1">
        <f>10226*2</f>
        <v>20452</v>
      </c>
      <c r="H53" s="1"/>
      <c r="J53" t="s">
        <v>13</v>
      </c>
    </row>
    <row r="54" spans="1:11" x14ac:dyDescent="0.55000000000000004">
      <c r="A54" t="s">
        <v>11</v>
      </c>
      <c r="B54" t="s">
        <v>42</v>
      </c>
      <c r="C54" s="4">
        <v>1979</v>
      </c>
      <c r="D54" s="5">
        <f>265*2</f>
        <v>530</v>
      </c>
      <c r="E54" s="1"/>
      <c r="H54" s="1">
        <f>1287*0.08*2</f>
        <v>205.92000000000002</v>
      </c>
      <c r="I54">
        <v>978</v>
      </c>
      <c r="J54" t="s">
        <v>17</v>
      </c>
    </row>
    <row r="55" spans="1:11" x14ac:dyDescent="0.55000000000000004">
      <c r="A55" t="s">
        <v>11</v>
      </c>
      <c r="B55" t="s">
        <v>42</v>
      </c>
      <c r="C55" s="4">
        <v>2018</v>
      </c>
      <c r="D55" s="5">
        <f>12649*2</f>
        <v>25298</v>
      </c>
      <c r="E55" s="1">
        <f>4520*2</f>
        <v>9040</v>
      </c>
      <c r="H55" s="1"/>
      <c r="J55" t="s">
        <v>19</v>
      </c>
    </row>
    <row r="56" spans="1:11" x14ac:dyDescent="0.55000000000000004">
      <c r="A56" t="s">
        <v>11</v>
      </c>
      <c r="B56" t="s">
        <v>43</v>
      </c>
      <c r="C56" s="4">
        <v>1979</v>
      </c>
      <c r="D56" s="5">
        <f>1505*2</f>
        <v>3010</v>
      </c>
      <c r="E56" s="1"/>
      <c r="H56" s="1"/>
      <c r="J56" t="s">
        <v>17</v>
      </c>
    </row>
    <row r="57" spans="1:11" x14ac:dyDescent="0.55000000000000004">
      <c r="A57" t="s">
        <v>11</v>
      </c>
      <c r="B57" t="s">
        <v>43</v>
      </c>
      <c r="C57" s="4">
        <v>2018</v>
      </c>
      <c r="D57" s="5">
        <f>8881*2</f>
        <v>17762</v>
      </c>
      <c r="E57" s="1">
        <f>1539*2</f>
        <v>3078</v>
      </c>
      <c r="H57" s="1"/>
      <c r="J57" t="s">
        <v>19</v>
      </c>
    </row>
    <row r="58" spans="1:11" x14ac:dyDescent="0.55000000000000004">
      <c r="A58" t="s">
        <v>11</v>
      </c>
      <c r="B58" t="s">
        <v>44</v>
      </c>
      <c r="C58" s="4">
        <v>1979</v>
      </c>
      <c r="D58" s="5">
        <f>31520*0.797*2</f>
        <v>50242.880000000005</v>
      </c>
      <c r="E58" s="1"/>
      <c r="H58" s="1">
        <f>31520*0.72*2</f>
        <v>45388.799999999996</v>
      </c>
      <c r="I58" s="1">
        <f>31520*0.87*2</f>
        <v>54844.800000000003</v>
      </c>
      <c r="J58" t="s">
        <v>17</v>
      </c>
    </row>
    <row r="59" spans="1:11" x14ac:dyDescent="0.55000000000000004">
      <c r="A59" t="s">
        <v>11</v>
      </c>
      <c r="B59" t="s">
        <v>44</v>
      </c>
      <c r="C59" s="4">
        <v>1980</v>
      </c>
      <c r="D59" s="5">
        <f>34158*0.594*2</f>
        <v>40579.703999999998</v>
      </c>
      <c r="E59" s="1">
        <f>34158*0.073*2</f>
        <v>4987.0679999999993</v>
      </c>
      <c r="H59" s="1"/>
      <c r="I59" s="1"/>
      <c r="J59" t="s">
        <v>20</v>
      </c>
    </row>
    <row r="60" spans="1:11" x14ac:dyDescent="0.55000000000000004">
      <c r="A60" t="s">
        <v>11</v>
      </c>
      <c r="B60" t="s">
        <v>44</v>
      </c>
      <c r="C60" s="4">
        <v>1984</v>
      </c>
      <c r="D60" s="5">
        <f>0.693*21600*2</f>
        <v>29937.599999999999</v>
      </c>
      <c r="E60" s="1">
        <f>0.031*21600*2</f>
        <v>1339.2</v>
      </c>
      <c r="H60" s="1"/>
      <c r="I60" s="1"/>
      <c r="J60" t="s">
        <v>20</v>
      </c>
    </row>
    <row r="61" spans="1:11" x14ac:dyDescent="0.55000000000000004">
      <c r="A61" t="s">
        <v>11</v>
      </c>
      <c r="B61" t="s">
        <v>44</v>
      </c>
      <c r="C61" s="4">
        <v>2001</v>
      </c>
      <c r="D61" s="5">
        <f>6190*2</f>
        <v>12380</v>
      </c>
      <c r="E61" s="1">
        <f>355*2</f>
        <v>710</v>
      </c>
      <c r="H61" s="1"/>
      <c r="I61" s="1"/>
      <c r="J61" t="s">
        <v>20</v>
      </c>
    </row>
    <row r="62" spans="1:11" x14ac:dyDescent="0.55000000000000004">
      <c r="A62" t="s">
        <v>11</v>
      </c>
      <c r="B62" t="s">
        <v>44</v>
      </c>
      <c r="C62" s="4">
        <v>2018</v>
      </c>
      <c r="D62" s="5">
        <f>16859*2</f>
        <v>33718</v>
      </c>
      <c r="E62" s="1">
        <f>3506*2</f>
        <v>7012</v>
      </c>
      <c r="H62" s="1"/>
      <c r="I62" s="1"/>
      <c r="J62" t="s">
        <v>19</v>
      </c>
    </row>
    <row r="63" spans="1:11" x14ac:dyDescent="0.55000000000000004">
      <c r="A63" t="s">
        <v>11</v>
      </c>
      <c r="B63" t="s">
        <v>23</v>
      </c>
      <c r="C63">
        <v>1965</v>
      </c>
      <c r="D63">
        <v>35273</v>
      </c>
      <c r="E63" s="1"/>
      <c r="H63" s="1"/>
      <c r="I63" s="1"/>
      <c r="J63" t="s">
        <v>22</v>
      </c>
      <c r="K63" t="s">
        <v>15</v>
      </c>
    </row>
    <row r="64" spans="1:11" x14ac:dyDescent="0.55000000000000004">
      <c r="A64" t="s">
        <v>11</v>
      </c>
      <c r="B64" t="s">
        <v>23</v>
      </c>
      <c r="C64">
        <v>1972</v>
      </c>
      <c r="D64">
        <v>24842</v>
      </c>
      <c r="E64" s="1"/>
      <c r="H64" s="1"/>
      <c r="I64" s="1"/>
      <c r="J64" t="s">
        <v>22</v>
      </c>
      <c r="K64" t="s">
        <v>15</v>
      </c>
    </row>
    <row r="65" spans="1:11" x14ac:dyDescent="0.55000000000000004">
      <c r="A65" t="s">
        <v>11</v>
      </c>
      <c r="B65" t="s">
        <v>23</v>
      </c>
      <c r="C65">
        <v>1977</v>
      </c>
      <c r="D65">
        <v>14716</v>
      </c>
      <c r="E65" s="1"/>
      <c r="H65" s="1"/>
      <c r="J65" t="s">
        <v>22</v>
      </c>
      <c r="K65" t="s">
        <v>15</v>
      </c>
    </row>
    <row r="66" spans="1:11" x14ac:dyDescent="0.55000000000000004">
      <c r="A66" t="s">
        <v>11</v>
      </c>
      <c r="B66" t="s">
        <v>23</v>
      </c>
      <c r="C66">
        <v>1982</v>
      </c>
      <c r="D66">
        <v>30466</v>
      </c>
      <c r="E66" s="1"/>
      <c r="H66" s="1"/>
      <c r="J66" t="s">
        <v>22</v>
      </c>
      <c r="K66" t="s">
        <v>15</v>
      </c>
    </row>
    <row r="67" spans="1:11" x14ac:dyDescent="0.55000000000000004">
      <c r="A67" t="s">
        <v>11</v>
      </c>
      <c r="B67" t="s">
        <v>23</v>
      </c>
      <c r="C67">
        <v>1988</v>
      </c>
      <c r="D67">
        <v>35142</v>
      </c>
      <c r="H67" s="1"/>
      <c r="J67" t="s">
        <v>22</v>
      </c>
      <c r="K67" t="s">
        <v>15</v>
      </c>
    </row>
    <row r="68" spans="1:11" x14ac:dyDescent="0.55000000000000004">
      <c r="A68" t="s">
        <v>11</v>
      </c>
      <c r="B68" t="s">
        <v>23</v>
      </c>
      <c r="C68">
        <v>1993</v>
      </c>
      <c r="D68">
        <v>46684</v>
      </c>
      <c r="H68" s="1"/>
      <c r="J68" t="s">
        <v>22</v>
      </c>
      <c r="K68" t="s">
        <v>15</v>
      </c>
    </row>
    <row r="69" spans="1:11" x14ac:dyDescent="0.55000000000000004">
      <c r="A69" t="s">
        <v>11</v>
      </c>
      <c r="B69" t="s">
        <v>23</v>
      </c>
      <c r="C69">
        <v>1998</v>
      </c>
      <c r="D69">
        <v>29133</v>
      </c>
      <c r="H69" s="1"/>
      <c r="J69" t="s">
        <v>22</v>
      </c>
      <c r="K69" t="s">
        <v>15</v>
      </c>
    </row>
    <row r="70" spans="1:11" x14ac:dyDescent="0.55000000000000004">
      <c r="A70" t="s">
        <v>11</v>
      </c>
      <c r="B70" t="s">
        <v>23</v>
      </c>
      <c r="C70">
        <v>2005</v>
      </c>
      <c r="D70">
        <v>25335</v>
      </c>
      <c r="H70" s="1"/>
      <c r="J70" t="s">
        <v>22</v>
      </c>
      <c r="K70" t="s">
        <v>15</v>
      </c>
    </row>
    <row r="71" spans="1:11" x14ac:dyDescent="0.55000000000000004">
      <c r="A71" t="s">
        <v>11</v>
      </c>
      <c r="B71" t="s">
        <v>23</v>
      </c>
      <c r="C71">
        <v>2010</v>
      </c>
      <c r="D71">
        <v>21585</v>
      </c>
      <c r="H71" s="1"/>
      <c r="J71" t="s">
        <v>22</v>
      </c>
      <c r="K71" t="s">
        <v>15</v>
      </c>
    </row>
    <row r="72" spans="1:11" x14ac:dyDescent="0.55000000000000004">
      <c r="A72" t="s">
        <v>11</v>
      </c>
      <c r="B72" t="s">
        <v>23</v>
      </c>
      <c r="C72">
        <v>2015</v>
      </c>
      <c r="D72">
        <v>24547</v>
      </c>
      <c r="H72" s="1"/>
      <c r="J72" t="s">
        <v>22</v>
      </c>
      <c r="K72" t="s">
        <v>15</v>
      </c>
    </row>
    <row r="73" spans="1:11" x14ac:dyDescent="0.55000000000000004">
      <c r="A73" t="s">
        <v>11</v>
      </c>
      <c r="B73" t="s">
        <v>23</v>
      </c>
      <c r="C73">
        <v>2022</v>
      </c>
      <c r="D73">
        <v>34441</v>
      </c>
      <c r="H73" s="1"/>
      <c r="J73" t="s">
        <v>22</v>
      </c>
      <c r="K73" t="s">
        <v>15</v>
      </c>
    </row>
    <row r="74" spans="1:11" x14ac:dyDescent="0.55000000000000004">
      <c r="A74" t="s">
        <v>11</v>
      </c>
      <c r="B74" t="s">
        <v>24</v>
      </c>
      <c r="C74">
        <v>1965</v>
      </c>
      <c r="D74">
        <v>3000</v>
      </c>
      <c r="H74" s="1"/>
      <c r="J74" t="s">
        <v>25</v>
      </c>
      <c r="K74" t="s">
        <v>15</v>
      </c>
    </row>
    <row r="75" spans="1:11" x14ac:dyDescent="0.55000000000000004">
      <c r="A75" t="s">
        <v>11</v>
      </c>
      <c r="B75" t="s">
        <v>24</v>
      </c>
      <c r="C75">
        <v>1971</v>
      </c>
      <c r="D75">
        <v>3000</v>
      </c>
      <c r="H75" s="1"/>
      <c r="J75" t="s">
        <v>25</v>
      </c>
      <c r="K75" t="s">
        <v>15</v>
      </c>
    </row>
    <row r="76" spans="1:11" x14ac:dyDescent="0.55000000000000004">
      <c r="A76" t="s">
        <v>11</v>
      </c>
      <c r="B76" t="s">
        <v>24</v>
      </c>
      <c r="C76">
        <v>1974</v>
      </c>
      <c r="D76">
        <v>1780</v>
      </c>
      <c r="H76" s="1"/>
      <c r="J76" t="s">
        <v>25</v>
      </c>
      <c r="K76" t="s">
        <v>15</v>
      </c>
    </row>
    <row r="77" spans="1:11" x14ac:dyDescent="0.55000000000000004">
      <c r="A77" t="s">
        <v>11</v>
      </c>
      <c r="B77" t="s">
        <v>24</v>
      </c>
      <c r="C77">
        <v>1975</v>
      </c>
      <c r="D77">
        <v>1500</v>
      </c>
      <c r="H77" s="1"/>
      <c r="I77" s="1"/>
      <c r="J77" t="s">
        <v>25</v>
      </c>
      <c r="K77" t="s">
        <v>15</v>
      </c>
    </row>
    <row r="78" spans="1:11" x14ac:dyDescent="0.55000000000000004">
      <c r="A78" t="s">
        <v>11</v>
      </c>
      <c r="B78" t="s">
        <v>24</v>
      </c>
      <c r="C78">
        <v>1976</v>
      </c>
      <c r="D78">
        <v>4600</v>
      </c>
      <c r="H78" s="1"/>
      <c r="I78" s="1"/>
      <c r="J78" t="s">
        <v>25</v>
      </c>
      <c r="K78" t="s">
        <v>15</v>
      </c>
    </row>
    <row r="79" spans="1:11" x14ac:dyDescent="0.55000000000000004">
      <c r="A79" t="s">
        <v>11</v>
      </c>
      <c r="B79" t="s">
        <v>24</v>
      </c>
      <c r="C79">
        <v>1977</v>
      </c>
      <c r="D79">
        <v>1200</v>
      </c>
      <c r="J79" t="s">
        <v>25</v>
      </c>
      <c r="K79" t="s">
        <v>15</v>
      </c>
    </row>
    <row r="80" spans="1:11" x14ac:dyDescent="0.55000000000000004">
      <c r="A80" t="s">
        <v>11</v>
      </c>
      <c r="B80" t="s">
        <v>24</v>
      </c>
      <c r="C80">
        <v>1978</v>
      </c>
      <c r="D80">
        <v>1100</v>
      </c>
      <c r="J80" t="s">
        <v>25</v>
      </c>
      <c r="K80" t="s">
        <v>15</v>
      </c>
    </row>
    <row r="81" spans="1:11" x14ac:dyDescent="0.55000000000000004">
      <c r="A81" t="s">
        <v>11</v>
      </c>
      <c r="B81" t="s">
        <v>24</v>
      </c>
      <c r="C81">
        <v>1978</v>
      </c>
      <c r="D81">
        <v>3000</v>
      </c>
      <c r="J81" t="s">
        <v>25</v>
      </c>
      <c r="K81" t="s">
        <v>15</v>
      </c>
    </row>
    <row r="82" spans="1:11" x14ac:dyDescent="0.55000000000000004">
      <c r="A82" t="s">
        <v>11</v>
      </c>
      <c r="B82" t="s">
        <v>24</v>
      </c>
      <c r="C82">
        <v>1979</v>
      </c>
      <c r="D82">
        <v>1300</v>
      </c>
      <c r="J82" t="s">
        <v>25</v>
      </c>
      <c r="K82" t="s">
        <v>15</v>
      </c>
    </row>
    <row r="83" spans="1:11" x14ac:dyDescent="0.55000000000000004">
      <c r="A83" t="s">
        <v>11</v>
      </c>
      <c r="B83" t="s">
        <v>24</v>
      </c>
      <c r="C83">
        <v>1979</v>
      </c>
      <c r="D83">
        <v>1626</v>
      </c>
      <c r="J83" t="s">
        <v>25</v>
      </c>
      <c r="K83" t="s">
        <v>15</v>
      </c>
    </row>
    <row r="84" spans="1:11" x14ac:dyDescent="0.55000000000000004">
      <c r="A84" t="s">
        <v>11</v>
      </c>
      <c r="B84" t="s">
        <v>24</v>
      </c>
      <c r="C84">
        <v>1980</v>
      </c>
      <c r="D84">
        <v>1500</v>
      </c>
      <c r="J84" t="s">
        <v>25</v>
      </c>
      <c r="K84" t="s">
        <v>15</v>
      </c>
    </row>
    <row r="85" spans="1:11" x14ac:dyDescent="0.55000000000000004">
      <c r="A85" t="s">
        <v>11</v>
      </c>
      <c r="B85" t="s">
        <v>24</v>
      </c>
      <c r="C85">
        <v>1981</v>
      </c>
      <c r="D85">
        <v>1600</v>
      </c>
      <c r="J85" t="s">
        <v>25</v>
      </c>
      <c r="K85" t="s">
        <v>15</v>
      </c>
    </row>
    <row r="86" spans="1:11" x14ac:dyDescent="0.55000000000000004">
      <c r="A86" t="s">
        <v>11</v>
      </c>
      <c r="B86" t="s">
        <v>24</v>
      </c>
      <c r="C86">
        <v>1982</v>
      </c>
      <c r="D86">
        <v>1600</v>
      </c>
      <c r="J86" t="s">
        <v>25</v>
      </c>
      <c r="K86" t="s">
        <v>15</v>
      </c>
    </row>
    <row r="87" spans="1:11" x14ac:dyDescent="0.55000000000000004">
      <c r="A87" t="s">
        <v>11</v>
      </c>
      <c r="B87" t="s">
        <v>24</v>
      </c>
      <c r="C87">
        <v>1983</v>
      </c>
      <c r="D87">
        <v>1500</v>
      </c>
      <c r="J87" t="s">
        <v>25</v>
      </c>
      <c r="K87" t="s">
        <v>15</v>
      </c>
    </row>
    <row r="88" spans="1:11" x14ac:dyDescent="0.55000000000000004">
      <c r="A88" t="s">
        <v>11</v>
      </c>
      <c r="B88" t="s">
        <v>24</v>
      </c>
      <c r="C88">
        <v>1987</v>
      </c>
      <c r="D88">
        <v>1700</v>
      </c>
      <c r="J88" t="s">
        <v>25</v>
      </c>
      <c r="K88" t="s">
        <v>15</v>
      </c>
    </row>
    <row r="89" spans="1:11" x14ac:dyDescent="0.55000000000000004">
      <c r="A89" t="s">
        <v>11</v>
      </c>
      <c r="B89" t="s">
        <v>24</v>
      </c>
      <c r="C89">
        <v>1998</v>
      </c>
      <c r="D89">
        <v>2000</v>
      </c>
      <c r="J89" t="s">
        <v>25</v>
      </c>
      <c r="K89" t="s">
        <v>15</v>
      </c>
    </row>
    <row r="90" spans="1:11" x14ac:dyDescent="0.55000000000000004">
      <c r="A90" t="s">
        <v>11</v>
      </c>
      <c r="B90" t="s">
        <v>24</v>
      </c>
      <c r="C90">
        <v>2000</v>
      </c>
      <c r="D90">
        <v>16048</v>
      </c>
      <c r="J90" t="s">
        <v>25</v>
      </c>
      <c r="K90" t="s">
        <v>15</v>
      </c>
    </row>
    <row r="91" spans="1:11" x14ac:dyDescent="0.55000000000000004">
      <c r="A91" t="s">
        <v>11</v>
      </c>
      <c r="B91" t="s">
        <v>24</v>
      </c>
      <c r="C91">
        <v>2003</v>
      </c>
      <c r="D91">
        <v>14668</v>
      </c>
      <c r="J91" t="s">
        <v>25</v>
      </c>
      <c r="K91" t="s">
        <v>15</v>
      </c>
    </row>
    <row r="92" spans="1:11" x14ac:dyDescent="0.55000000000000004">
      <c r="A92" t="s">
        <v>11</v>
      </c>
      <c r="B92" t="s">
        <v>24</v>
      </c>
      <c r="C92">
        <v>2011</v>
      </c>
      <c r="D92">
        <v>15676</v>
      </c>
      <c r="J92" t="s">
        <v>25</v>
      </c>
      <c r="K92" t="s">
        <v>15</v>
      </c>
    </row>
    <row r="93" spans="1:11" x14ac:dyDescent="0.55000000000000004">
      <c r="A93" t="s">
        <v>11</v>
      </c>
      <c r="B93" t="s">
        <v>24</v>
      </c>
      <c r="C93">
        <v>2015</v>
      </c>
      <c r="D93">
        <v>10350</v>
      </c>
      <c r="J93" t="s">
        <v>25</v>
      </c>
      <c r="K93" t="s">
        <v>15</v>
      </c>
    </row>
    <row r="94" spans="1:11" x14ac:dyDescent="0.55000000000000004">
      <c r="A94" t="s">
        <v>11</v>
      </c>
      <c r="B94" t="s">
        <v>24</v>
      </c>
      <c r="C94">
        <v>2016</v>
      </c>
      <c r="D94">
        <v>9592</v>
      </c>
      <c r="J94" t="s">
        <v>25</v>
      </c>
      <c r="K94" t="s">
        <v>15</v>
      </c>
    </row>
    <row r="95" spans="1:11" x14ac:dyDescent="0.55000000000000004">
      <c r="A95" t="s">
        <v>11</v>
      </c>
      <c r="B95" t="s">
        <v>24</v>
      </c>
      <c r="C95">
        <v>2019</v>
      </c>
      <c r="D95">
        <v>17270</v>
      </c>
      <c r="J95" t="s">
        <v>25</v>
      </c>
      <c r="K95" t="s">
        <v>15</v>
      </c>
    </row>
    <row r="96" spans="1:11" x14ac:dyDescent="0.55000000000000004">
      <c r="A96" t="s">
        <v>11</v>
      </c>
      <c r="B96" t="s">
        <v>37</v>
      </c>
      <c r="C96">
        <v>1979</v>
      </c>
      <c r="D96">
        <v>58748</v>
      </c>
      <c r="J96" s="6" t="s">
        <v>12</v>
      </c>
      <c r="K96" t="s">
        <v>15</v>
      </c>
    </row>
    <row r="97" spans="1:11" x14ac:dyDescent="0.55000000000000004">
      <c r="A97" t="s">
        <v>11</v>
      </c>
      <c r="B97" t="s">
        <v>37</v>
      </c>
      <c r="C97">
        <v>1984</v>
      </c>
      <c r="D97">
        <v>60000</v>
      </c>
      <c r="J97" t="s">
        <v>25</v>
      </c>
      <c r="K97" t="s">
        <v>15</v>
      </c>
    </row>
    <row r="98" spans="1:11" x14ac:dyDescent="0.55000000000000004">
      <c r="A98" t="s">
        <v>11</v>
      </c>
      <c r="B98" t="s">
        <v>37</v>
      </c>
      <c r="C98">
        <v>1996</v>
      </c>
      <c r="D98">
        <v>90600</v>
      </c>
      <c r="J98" t="s">
        <v>25</v>
      </c>
      <c r="K98" t="s">
        <v>15</v>
      </c>
    </row>
    <row r="99" spans="1:11" x14ac:dyDescent="0.55000000000000004">
      <c r="A99" t="s">
        <v>11</v>
      </c>
      <c r="B99" t="s">
        <v>37</v>
      </c>
      <c r="C99">
        <v>2005</v>
      </c>
      <c r="D99">
        <v>150000</v>
      </c>
      <c r="J99" t="s">
        <v>25</v>
      </c>
      <c r="K99" t="s">
        <v>15</v>
      </c>
    </row>
    <row r="100" spans="1:11" x14ac:dyDescent="0.55000000000000004">
      <c r="A100" t="s">
        <v>11</v>
      </c>
      <c r="B100" s="4" t="s">
        <v>38</v>
      </c>
      <c r="C100" s="4">
        <v>1985</v>
      </c>
      <c r="D100" s="4">
        <v>2000</v>
      </c>
      <c r="J100" t="s">
        <v>25</v>
      </c>
      <c r="K100" t="s">
        <v>15</v>
      </c>
    </row>
    <row r="101" spans="1:11" x14ac:dyDescent="0.55000000000000004">
      <c r="A101" t="s">
        <v>11</v>
      </c>
      <c r="B101" s="4" t="s">
        <v>38</v>
      </c>
      <c r="C101" s="4">
        <v>2019</v>
      </c>
      <c r="D101" s="4">
        <v>18782</v>
      </c>
      <c r="J101" t="s">
        <v>25</v>
      </c>
      <c r="K101" t="s">
        <v>15</v>
      </c>
    </row>
    <row r="102" spans="1:11" x14ac:dyDescent="0.55000000000000004">
      <c r="A102" t="s">
        <v>11</v>
      </c>
      <c r="B102" s="4" t="s">
        <v>45</v>
      </c>
      <c r="C102" s="4">
        <v>1978</v>
      </c>
      <c r="D102">
        <v>3894</v>
      </c>
      <c r="J102" t="s">
        <v>25</v>
      </c>
      <c r="K102" t="s">
        <v>15</v>
      </c>
    </row>
    <row r="103" spans="1:11" x14ac:dyDescent="0.55000000000000004">
      <c r="A103" t="s">
        <v>11</v>
      </c>
      <c r="B103" s="4" t="s">
        <v>45</v>
      </c>
      <c r="C103" s="4">
        <v>2002</v>
      </c>
      <c r="D103">
        <v>1238</v>
      </c>
      <c r="J103" t="s">
        <v>25</v>
      </c>
      <c r="K103" t="s">
        <v>15</v>
      </c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(elle, iel, ellui | she, her, they, the</cp:lastModifiedBy>
  <cp:revision/>
  <dcterms:created xsi:type="dcterms:W3CDTF">2022-12-07T17:59:49Z</dcterms:created>
  <dcterms:modified xsi:type="dcterms:W3CDTF">2024-04-29T17:12:37Z</dcterms:modified>
  <cp:category/>
  <cp:contentStatus/>
</cp:coreProperties>
</file>