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/>
  <mc:AlternateContent xmlns:mc="http://schemas.openxmlformats.org/markup-compatibility/2006">
    <mc:Choice Requires="x15">
      <x15ac:absPath xmlns:x15ac="http://schemas.microsoft.com/office/spreadsheetml/2010/11/ac" url="C:\Users\wilhelms\Desktop\ATPU trend Atlantic Region\"/>
    </mc:Choice>
  </mc:AlternateContent>
  <xr:revisionPtr revIDLastSave="0" documentId="13_ncr:1_{65AB1BD6-AB38-4EE6-BDA0-8FDF27B285B5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Trends" sheetId="7" r:id="rId1"/>
    <sheet name="Sheet1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4" i="7" l="1"/>
  <c r="G105" i="7"/>
  <c r="G98" i="7"/>
  <c r="G97" i="7"/>
  <c r="G96" i="7"/>
  <c r="G95" i="7"/>
  <c r="G94" i="7"/>
  <c r="G91" i="7"/>
  <c r="G66" i="7" l="1"/>
  <c r="G60" i="7"/>
  <c r="G54" i="7"/>
  <c r="G48" i="7" l="1"/>
  <c r="G47" i="7"/>
  <c r="G46" i="7"/>
  <c r="G40" i="7"/>
  <c r="G39" i="7"/>
  <c r="G37" i="7"/>
  <c r="G36" i="7"/>
  <c r="G34" i="7"/>
  <c r="G33" i="7"/>
  <c r="G30" i="7"/>
  <c r="G29" i="7"/>
  <c r="C208" i="7" l="1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85" i="7"/>
  <c r="C183" i="7"/>
  <c r="C182" i="7"/>
  <c r="C181" i="7"/>
  <c r="C180" i="7"/>
  <c r="C179" i="7"/>
  <c r="C178" i="7"/>
  <c r="C177" i="7"/>
  <c r="C175" i="7"/>
  <c r="C174" i="7"/>
  <c r="C173" i="7"/>
  <c r="C172" i="7"/>
  <c r="C171" i="7"/>
  <c r="C170" i="7"/>
  <c r="C169" i="7"/>
  <c r="C168" i="7"/>
  <c r="C165" i="7"/>
  <c r="C164" i="7"/>
  <c r="C162" i="7"/>
  <c r="C161" i="7"/>
  <c r="C160" i="7"/>
  <c r="C158" i="7"/>
  <c r="C157" i="7"/>
  <c r="C156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39" i="7"/>
  <c r="C137" i="7"/>
  <c r="C135" i="7"/>
  <c r="C134" i="7"/>
  <c r="C133" i="7"/>
  <c r="C132" i="7"/>
  <c r="C131" i="7"/>
  <c r="C130" i="7"/>
  <c r="C129" i="7"/>
  <c r="C128" i="7"/>
  <c r="C127" i="7"/>
  <c r="C126" i="7"/>
  <c r="C124" i="7"/>
  <c r="C123" i="7"/>
  <c r="C122" i="7"/>
  <c r="C121" i="7"/>
  <c r="C120" i="7"/>
  <c r="C119" i="7"/>
  <c r="C118" i="7"/>
  <c r="C116" i="7"/>
  <c r="C114" i="7"/>
</calcChain>
</file>

<file path=xl/sharedStrings.xml><?xml version="1.0" encoding="utf-8"?>
<sst xmlns="http://schemas.openxmlformats.org/spreadsheetml/2006/main" count="465" uniqueCount="69">
  <si>
    <t>Colony</t>
  </si>
  <si>
    <t xml:space="preserve">Year </t>
  </si>
  <si>
    <t>Colony size (pairs)</t>
  </si>
  <si>
    <t>Colony size units</t>
  </si>
  <si>
    <t>Colony size</t>
  </si>
  <si>
    <t>SE</t>
  </si>
  <si>
    <t>95% CI</t>
  </si>
  <si>
    <t>Survey method</t>
  </si>
  <si>
    <t>Reference</t>
  </si>
  <si>
    <t>Notes</t>
  </si>
  <si>
    <t>New Brunswick</t>
  </si>
  <si>
    <t>Machias Seal Island</t>
  </si>
  <si>
    <t>Pair</t>
  </si>
  <si>
    <t>Count used directly</t>
  </si>
  <si>
    <t>Approximate estimate</t>
  </si>
  <si>
    <t>Individual</t>
  </si>
  <si>
    <t>Mid-point range</t>
  </si>
  <si>
    <t>Individuals x K</t>
  </si>
  <si>
    <t>Density x area extrapolation</t>
  </si>
  <si>
    <t>Density x area</t>
  </si>
  <si>
    <t>Density x occupancy rate x area</t>
  </si>
  <si>
    <t>H. Major, unpubl. Data</t>
  </si>
  <si>
    <t>Labrador</t>
  </si>
  <si>
    <t>Bacalhao</t>
  </si>
  <si>
    <t>Hole count x hole occupancy rate + crevices</t>
  </si>
  <si>
    <t>Robertson et al. 2002</t>
  </si>
  <si>
    <t>Wilhelm unpubl. Data</t>
  </si>
  <si>
    <t>Herring Island 1</t>
  </si>
  <si>
    <t>Hole count x hole occupancy rate</t>
  </si>
  <si>
    <t>Elliot 1978</t>
  </si>
  <si>
    <t>Herring Island 2</t>
  </si>
  <si>
    <t>Herring Island 3</t>
  </si>
  <si>
    <t>Tinker</t>
  </si>
  <si>
    <t>North Green</t>
  </si>
  <si>
    <t>GC2</t>
  </si>
  <si>
    <t>Robertson and Elliot 2002</t>
  </si>
  <si>
    <t>GC4</t>
  </si>
  <si>
    <t>GC5</t>
  </si>
  <si>
    <t>Newfoundland</t>
  </si>
  <si>
    <t>Coleman Island</t>
  </si>
  <si>
    <t>Brown et al. 1975</t>
  </si>
  <si>
    <t>Cairns and Verspoor 1980</t>
  </si>
  <si>
    <t>Cairns et al. 1989</t>
  </si>
  <si>
    <t>Burrow density x occupancy rate x area</t>
  </si>
  <si>
    <t>Jenkins et al. 2018</t>
  </si>
  <si>
    <t>Little Fogo Islands</t>
  </si>
  <si>
    <t>Visual estimate</t>
  </si>
  <si>
    <t>Density x occupancy rate x area/Holes x occupancy rate</t>
  </si>
  <si>
    <t>North Bird Island</t>
  </si>
  <si>
    <t>Cairns et al. 1989, second edition</t>
  </si>
  <si>
    <t>Wilhelm unpubl. data</t>
  </si>
  <si>
    <t>South Penguin Island</t>
  </si>
  <si>
    <t>Small Island, Wadham Island</t>
  </si>
  <si>
    <t>Holes x occupancy rate</t>
  </si>
  <si>
    <t>Great Island, Witless Bay</t>
  </si>
  <si>
    <t>Wilhelm et al. 2015</t>
  </si>
  <si>
    <t>Denisty x occupancy rate x area</t>
  </si>
  <si>
    <t>Gull Island, Witless Bay</t>
  </si>
  <si>
    <t>Robertson et al. 2004</t>
  </si>
  <si>
    <t>Pee Pee Island, Witless Bay</t>
  </si>
  <si>
    <t>Quebec</t>
  </si>
  <si>
    <t>Île du Corossol</t>
  </si>
  <si>
    <t>Betchouane</t>
  </si>
  <si>
    <t>Île à la Brume</t>
  </si>
  <si>
    <t>Baie des Loups</t>
  </si>
  <si>
    <t>Îles aux Perroquets</t>
  </si>
  <si>
    <t>Îles Sainte-Marie</t>
  </si>
  <si>
    <t>Gros Mécatina</t>
  </si>
  <si>
    <t>Baie de Brador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</si>
</sst>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3" fillId="0" borderId="0" xfId="1" applyFont="1"/>
    <xf numFmtId="0" fontId="6" fillId="0" borderId="0" xfId="1" applyFont="1"/>
    <xf numFmtId="0" fontId="2" fillId="0" borderId="0" xfId="1" applyFont="1"/>
    <xf numFmtId="0" fontId="2" fillId="2" borderId="0" xfId="1" applyFont="1" applyFill="1"/>
    <xf numFmtId="0" fontId="4" fillId="0" borderId="0" xfId="1" applyFont="1"/>
    <xf numFmtId="0" fontId="3" fillId="0" borderId="0" xfId="1" applyFont="1" applyAlignment="1">
      <alignment wrapText="1"/>
    </xf>
    <xf numFmtId="0" fontId="3" fillId="0" borderId="1" xfId="1" applyFont="1" applyBorder="1" applyAlignment="1">
      <alignment horizontal="center" wrapText="1"/>
    </xf>
    <xf numFmtId="0" fontId="5" fillId="0" borderId="1" xfId="1" applyFont="1" applyBorder="1"/>
    <xf numFmtId="0" fontId="5" fillId="0" borderId="0" xfId="1" applyFont="1"/>
    <xf numFmtId="0" fontId="3" fillId="0" borderId="1" xfId="1" applyFont="1" applyBorder="1" applyAlignment="1">
      <alignment wrapText="1"/>
    </xf>
    <xf numFmtId="0" fontId="2" fillId="0" borderId="0" xfId="1" applyFont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9"/>
  <sheetViews>
    <sheetView tabSelected="1" workbookViewId="0">
      <selection activeCell="C76" sqref="C76"/>
    </sheetView>
  </sheetViews>
  <sheetFormatPr defaultColWidth="8.7109375" defaultRowHeight="14.1"/>
  <cols>
    <col min="1" max="1" width="29.42578125" style="3" customWidth="1"/>
    <col min="2" max="2" width="8.7109375" style="3"/>
    <col min="3" max="3" width="12" style="3" customWidth="1"/>
    <col min="4" max="4" width="16.85546875" style="3" hidden="1" customWidth="1"/>
    <col min="5" max="5" width="12" style="3" hidden="1" customWidth="1"/>
    <col min="6" max="7" width="12" style="3" customWidth="1"/>
    <col min="8" max="8" width="38.140625" style="3" customWidth="1"/>
    <col min="9" max="9" width="10.85546875" style="3" customWidth="1"/>
    <col min="10" max="16384" width="8.7109375" style="3"/>
  </cols>
  <sheetData>
    <row r="1" spans="1:10" s="6" customFormat="1" ht="27.95">
      <c r="A1" s="7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  <row r="2" spans="1:10" s="6" customFormat="1"/>
    <row r="3" spans="1:10">
      <c r="A3" s="8" t="s">
        <v>10</v>
      </c>
    </row>
    <row r="4" spans="1:10">
      <c r="A4" s="9"/>
    </row>
    <row r="5" spans="1:10">
      <c r="A5" s="3" t="s">
        <v>11</v>
      </c>
      <c r="B5" s="3">
        <v>1971</v>
      </c>
      <c r="C5" s="3">
        <v>1500</v>
      </c>
      <c r="D5" s="3" t="s">
        <v>12</v>
      </c>
      <c r="E5" s="3">
        <v>1500</v>
      </c>
      <c r="H5" s="3" t="s">
        <v>13</v>
      </c>
    </row>
    <row r="6" spans="1:10">
      <c r="A6" s="3" t="s">
        <v>11</v>
      </c>
      <c r="B6" s="3">
        <v>1974</v>
      </c>
      <c r="C6" s="3">
        <v>890</v>
      </c>
      <c r="D6" s="3" t="s">
        <v>12</v>
      </c>
      <c r="E6" s="3">
        <v>890</v>
      </c>
      <c r="H6" s="3" t="s">
        <v>14</v>
      </c>
    </row>
    <row r="7" spans="1:10">
      <c r="A7" s="3" t="s">
        <v>11</v>
      </c>
      <c r="B7" s="3">
        <v>1975</v>
      </c>
      <c r="C7" s="3">
        <v>750</v>
      </c>
      <c r="D7" s="3" t="s">
        <v>12</v>
      </c>
      <c r="E7" s="3">
        <v>750</v>
      </c>
    </row>
    <row r="8" spans="1:10">
      <c r="A8" s="3" t="s">
        <v>11</v>
      </c>
      <c r="B8" s="3">
        <v>1976</v>
      </c>
      <c r="C8" s="3">
        <v>1150</v>
      </c>
      <c r="D8" s="4" t="s">
        <v>15</v>
      </c>
      <c r="E8" s="3">
        <v>2300</v>
      </c>
      <c r="H8" s="3" t="s">
        <v>14</v>
      </c>
    </row>
    <row r="9" spans="1:10">
      <c r="A9" s="3" t="s">
        <v>11</v>
      </c>
      <c r="B9" s="3">
        <v>1977</v>
      </c>
      <c r="C9" s="3">
        <v>600</v>
      </c>
      <c r="D9" s="3" t="s">
        <v>12</v>
      </c>
      <c r="E9" s="3">
        <v>600</v>
      </c>
      <c r="H9" s="3" t="s">
        <v>14</v>
      </c>
    </row>
    <row r="10" spans="1:10">
      <c r="A10" s="3" t="s">
        <v>11</v>
      </c>
      <c r="B10" s="3">
        <v>1978</v>
      </c>
      <c r="C10" s="3">
        <v>550</v>
      </c>
      <c r="D10" s="3" t="s">
        <v>12</v>
      </c>
      <c r="E10" s="3">
        <v>550</v>
      </c>
      <c r="H10" s="3" t="s">
        <v>13</v>
      </c>
    </row>
    <row r="11" spans="1:10">
      <c r="A11" s="3" t="s">
        <v>11</v>
      </c>
      <c r="B11" s="3">
        <v>1978</v>
      </c>
      <c r="C11" s="3">
        <v>750</v>
      </c>
      <c r="D11" s="4" t="s">
        <v>15</v>
      </c>
      <c r="E11" s="3">
        <v>1500</v>
      </c>
      <c r="H11" s="3" t="s">
        <v>14</v>
      </c>
    </row>
    <row r="12" spans="1:10">
      <c r="A12" s="3" t="s">
        <v>11</v>
      </c>
      <c r="B12" s="3">
        <v>1979</v>
      </c>
      <c r="C12" s="3">
        <v>1300</v>
      </c>
      <c r="D12" s="3" t="s">
        <v>12</v>
      </c>
      <c r="E12" s="3">
        <v>650</v>
      </c>
      <c r="H12" s="3" t="s">
        <v>13</v>
      </c>
    </row>
    <row r="13" spans="1:10">
      <c r="A13" s="3" t="s">
        <v>11</v>
      </c>
      <c r="B13" s="3">
        <v>1979</v>
      </c>
      <c r="C13" s="3">
        <v>407</v>
      </c>
      <c r="D13" s="4" t="s">
        <v>15</v>
      </c>
      <c r="E13" s="3">
        <v>813</v>
      </c>
      <c r="H13" s="3" t="s">
        <v>13</v>
      </c>
    </row>
    <row r="14" spans="1:10">
      <c r="A14" s="3" t="s">
        <v>11</v>
      </c>
      <c r="B14" s="3">
        <v>1980</v>
      </c>
      <c r="C14" s="3">
        <v>375</v>
      </c>
      <c r="D14" s="4" t="s">
        <v>15</v>
      </c>
      <c r="E14" s="3">
        <v>750</v>
      </c>
      <c r="H14" s="3" t="s">
        <v>16</v>
      </c>
    </row>
    <row r="15" spans="1:10">
      <c r="A15" s="3" t="s">
        <v>11</v>
      </c>
      <c r="B15" s="3">
        <v>1981</v>
      </c>
      <c r="C15" s="3">
        <v>800</v>
      </c>
      <c r="D15" s="3" t="s">
        <v>12</v>
      </c>
      <c r="E15" s="3">
        <v>800</v>
      </c>
      <c r="H15" s="3" t="s">
        <v>13</v>
      </c>
    </row>
    <row r="16" spans="1:10">
      <c r="A16" s="3" t="s">
        <v>11</v>
      </c>
      <c r="B16" s="3">
        <v>1982</v>
      </c>
      <c r="C16" s="3">
        <v>800</v>
      </c>
      <c r="D16" s="3" t="s">
        <v>12</v>
      </c>
      <c r="E16" s="3">
        <v>800</v>
      </c>
      <c r="H16" s="3" t="s">
        <v>17</v>
      </c>
    </row>
    <row r="17" spans="1:9">
      <c r="A17" s="3" t="s">
        <v>11</v>
      </c>
      <c r="B17" s="3">
        <v>1983</v>
      </c>
      <c r="C17" s="3">
        <v>750</v>
      </c>
      <c r="D17" s="3" t="s">
        <v>12</v>
      </c>
      <c r="E17" s="3">
        <v>750</v>
      </c>
      <c r="H17" s="3" t="s">
        <v>17</v>
      </c>
    </row>
    <row r="18" spans="1:9">
      <c r="A18" s="3" t="s">
        <v>11</v>
      </c>
      <c r="B18" s="3">
        <v>1987</v>
      </c>
      <c r="C18" s="3">
        <v>850</v>
      </c>
      <c r="D18" s="3" t="s">
        <v>12</v>
      </c>
      <c r="E18" s="3">
        <v>850</v>
      </c>
      <c r="H18" s="3" t="s">
        <v>13</v>
      </c>
    </row>
    <row r="19" spans="1:9">
      <c r="A19" s="3" t="s">
        <v>11</v>
      </c>
      <c r="B19" s="3">
        <v>1998</v>
      </c>
      <c r="C19" s="3">
        <v>1000</v>
      </c>
      <c r="D19" s="3" t="s">
        <v>12</v>
      </c>
      <c r="E19" s="3">
        <v>1000</v>
      </c>
      <c r="H19" s="3" t="s">
        <v>14</v>
      </c>
    </row>
    <row r="20" spans="1:9">
      <c r="A20" s="3" t="s">
        <v>11</v>
      </c>
      <c r="B20" s="3">
        <v>2000</v>
      </c>
      <c r="C20" s="3">
        <v>8024</v>
      </c>
      <c r="D20" s="3" t="s">
        <v>12</v>
      </c>
      <c r="E20" s="3">
        <v>8024</v>
      </c>
      <c r="H20" s="3" t="s">
        <v>18</v>
      </c>
    </row>
    <row r="21" spans="1:9">
      <c r="A21" s="3" t="s">
        <v>11</v>
      </c>
      <c r="B21" s="3">
        <v>2003</v>
      </c>
      <c r="C21" s="3">
        <v>7334</v>
      </c>
      <c r="D21" s="3" t="s">
        <v>12</v>
      </c>
      <c r="E21" s="3">
        <v>7334</v>
      </c>
      <c r="H21" s="3" t="s">
        <v>19</v>
      </c>
    </row>
    <row r="22" spans="1:9">
      <c r="A22" s="3" t="s">
        <v>11</v>
      </c>
      <c r="B22" s="3">
        <v>2011</v>
      </c>
      <c r="C22" s="3">
        <v>7838</v>
      </c>
      <c r="D22" s="3" t="s">
        <v>12</v>
      </c>
      <c r="E22" s="3">
        <v>7838</v>
      </c>
      <c r="H22" s="3" t="s">
        <v>20</v>
      </c>
    </row>
    <row r="23" spans="1:9">
      <c r="A23" s="3" t="s">
        <v>11</v>
      </c>
      <c r="B23" s="3">
        <v>2015</v>
      </c>
      <c r="C23" s="3">
        <v>5175</v>
      </c>
      <c r="D23" s="3" t="s">
        <v>12</v>
      </c>
      <c r="E23" s="3">
        <v>5175</v>
      </c>
      <c r="H23" s="3" t="s">
        <v>20</v>
      </c>
    </row>
    <row r="24" spans="1:9">
      <c r="A24" s="3" t="s">
        <v>11</v>
      </c>
      <c r="B24" s="3">
        <v>2016</v>
      </c>
      <c r="C24" s="3">
        <v>4796</v>
      </c>
      <c r="H24" s="3" t="s">
        <v>20</v>
      </c>
      <c r="I24" s="3" t="s">
        <v>21</v>
      </c>
    </row>
    <row r="25" spans="1:9">
      <c r="A25" s="3" t="s">
        <v>11</v>
      </c>
      <c r="B25" s="3">
        <v>2019</v>
      </c>
      <c r="C25" s="3">
        <v>8635</v>
      </c>
      <c r="H25" s="3" t="s">
        <v>20</v>
      </c>
      <c r="I25" s="3" t="s">
        <v>21</v>
      </c>
    </row>
    <row r="26" spans="1:9" s="1" customFormat="1"/>
    <row r="27" spans="1:9" s="2" customFormat="1">
      <c r="A27" s="8" t="s">
        <v>22</v>
      </c>
    </row>
    <row r="28" spans="1:9" s="2" customFormat="1">
      <c r="A28" s="9"/>
    </row>
    <row r="29" spans="1:9">
      <c r="A29" s="3" t="s">
        <v>23</v>
      </c>
      <c r="B29" s="3">
        <v>1978</v>
      </c>
      <c r="C29" s="3">
        <v>56</v>
      </c>
      <c r="F29" s="3">
        <v>18</v>
      </c>
      <c r="G29" s="3">
        <f>56-30</f>
        <v>26</v>
      </c>
      <c r="H29" s="3" t="s">
        <v>24</v>
      </c>
      <c r="I29" s="3" t="s">
        <v>25</v>
      </c>
    </row>
    <row r="30" spans="1:9">
      <c r="A30" s="3" t="s">
        <v>23</v>
      </c>
      <c r="B30" s="3">
        <v>2002</v>
      </c>
      <c r="C30" s="3">
        <v>45</v>
      </c>
      <c r="F30" s="3">
        <v>12</v>
      </c>
      <c r="G30" s="3">
        <f>45-25</f>
        <v>20</v>
      </c>
      <c r="H30" s="3" t="s">
        <v>24</v>
      </c>
      <c r="I30" s="3" t="s">
        <v>25</v>
      </c>
    </row>
    <row r="31" spans="1:9">
      <c r="A31" s="3" t="s">
        <v>23</v>
      </c>
      <c r="B31" s="3">
        <v>2010</v>
      </c>
      <c r="C31" s="3">
        <v>33</v>
      </c>
      <c r="F31" s="3">
        <v>6</v>
      </c>
      <c r="G31" s="3">
        <v>11</v>
      </c>
      <c r="H31" s="3" t="s">
        <v>24</v>
      </c>
      <c r="I31" s="3" t="s">
        <v>26</v>
      </c>
    </row>
    <row r="32" spans="1:9" s="2" customFormat="1">
      <c r="A32" s="9"/>
    </row>
    <row r="33" spans="1:9">
      <c r="A33" s="3" t="s">
        <v>27</v>
      </c>
      <c r="B33" s="3">
        <v>1978</v>
      </c>
      <c r="C33" s="3">
        <v>4482</v>
      </c>
      <c r="D33" s="3" t="s">
        <v>12</v>
      </c>
      <c r="E33" s="3">
        <v>1500</v>
      </c>
      <c r="F33" s="3">
        <v>248</v>
      </c>
      <c r="G33" s="3">
        <f>4482-3936</f>
        <v>546</v>
      </c>
      <c r="H33" s="3" t="s">
        <v>28</v>
      </c>
      <c r="I33" s="3" t="s">
        <v>29</v>
      </c>
    </row>
    <row r="34" spans="1:9">
      <c r="A34" s="3" t="s">
        <v>27</v>
      </c>
      <c r="B34" s="3">
        <v>2010</v>
      </c>
      <c r="C34" s="3">
        <v>1972</v>
      </c>
      <c r="D34" s="3" t="s">
        <v>12</v>
      </c>
      <c r="E34" s="3">
        <v>8100</v>
      </c>
      <c r="F34" s="3">
        <v>246</v>
      </c>
      <c r="G34" s="3">
        <f>1972-1489</f>
        <v>483</v>
      </c>
      <c r="H34" s="3" t="s">
        <v>28</v>
      </c>
      <c r="I34" s="3" t="s">
        <v>26</v>
      </c>
    </row>
    <row r="36" spans="1:9">
      <c r="A36" s="3" t="s">
        <v>30</v>
      </c>
      <c r="B36" s="3">
        <v>1978</v>
      </c>
      <c r="C36" s="3">
        <v>8426</v>
      </c>
      <c r="F36" s="3">
        <v>462</v>
      </c>
      <c r="G36" s="3">
        <f>8426-7514</f>
        <v>912</v>
      </c>
      <c r="H36" s="3" t="s">
        <v>28</v>
      </c>
      <c r="I36" s="3" t="s">
        <v>29</v>
      </c>
    </row>
    <row r="37" spans="1:9">
      <c r="A37" s="3" t="s">
        <v>30</v>
      </c>
      <c r="B37" s="3">
        <v>2010</v>
      </c>
      <c r="C37" s="3">
        <v>8983</v>
      </c>
      <c r="F37" s="3">
        <v>506</v>
      </c>
      <c r="G37" s="3">
        <f>8983-7990</f>
        <v>993</v>
      </c>
      <c r="H37" s="3" t="s">
        <v>28</v>
      </c>
      <c r="I37" s="3" t="s">
        <v>26</v>
      </c>
    </row>
    <row r="39" spans="1:9">
      <c r="A39" s="3" t="s">
        <v>31</v>
      </c>
      <c r="B39" s="3">
        <v>1978</v>
      </c>
      <c r="C39" s="3">
        <v>4007</v>
      </c>
      <c r="F39" s="3">
        <v>307</v>
      </c>
      <c r="G39" s="3">
        <f>4007-3407</f>
        <v>600</v>
      </c>
      <c r="H39" s="3" t="s">
        <v>28</v>
      </c>
      <c r="I39" s="3" t="s">
        <v>29</v>
      </c>
    </row>
    <row r="40" spans="1:9">
      <c r="A40" s="3" t="s">
        <v>31</v>
      </c>
      <c r="B40" s="3">
        <v>2010</v>
      </c>
      <c r="C40" s="3">
        <v>2245</v>
      </c>
      <c r="F40" s="3">
        <v>263</v>
      </c>
      <c r="G40" s="3">
        <f>2245-1730</f>
        <v>515</v>
      </c>
      <c r="H40" s="3" t="s">
        <v>28</v>
      </c>
      <c r="I40" s="3" t="s">
        <v>26</v>
      </c>
    </row>
    <row r="42" spans="1:9">
      <c r="A42" s="3" t="s">
        <v>32</v>
      </c>
      <c r="B42" s="3">
        <v>1978</v>
      </c>
      <c r="C42" s="3">
        <v>31</v>
      </c>
      <c r="F42" s="3">
        <v>4</v>
      </c>
      <c r="G42" s="3">
        <v>9</v>
      </c>
      <c r="H42" s="3" t="s">
        <v>24</v>
      </c>
      <c r="I42" s="3" t="s">
        <v>25</v>
      </c>
    </row>
    <row r="43" spans="1:9">
      <c r="A43" s="3" t="s">
        <v>32</v>
      </c>
      <c r="B43" s="3">
        <v>2002</v>
      </c>
      <c r="C43" s="3">
        <v>29</v>
      </c>
      <c r="F43" s="3">
        <v>4</v>
      </c>
      <c r="G43" s="3">
        <v>7</v>
      </c>
      <c r="H43" s="3" t="s">
        <v>24</v>
      </c>
      <c r="I43" s="3" t="s">
        <v>25</v>
      </c>
    </row>
    <row r="44" spans="1:9">
      <c r="A44" s="3" t="s">
        <v>32</v>
      </c>
      <c r="B44" s="3">
        <v>2010</v>
      </c>
      <c r="C44" s="3">
        <v>5</v>
      </c>
      <c r="F44" s="3">
        <v>2</v>
      </c>
      <c r="G44" s="3">
        <v>3</v>
      </c>
      <c r="H44" s="3" t="s">
        <v>24</v>
      </c>
      <c r="I44" s="3" t="s">
        <v>26</v>
      </c>
    </row>
    <row r="46" spans="1:9">
      <c r="A46" s="3" t="s">
        <v>33</v>
      </c>
      <c r="B46" s="3">
        <v>1978</v>
      </c>
      <c r="C46" s="3">
        <v>2184</v>
      </c>
      <c r="F46" s="3">
        <v>358</v>
      </c>
      <c r="G46" s="3">
        <f>2184-1041</f>
        <v>1143</v>
      </c>
      <c r="H46" s="3" t="s">
        <v>24</v>
      </c>
      <c r="I46" s="3" t="s">
        <v>25</v>
      </c>
    </row>
    <row r="47" spans="1:9">
      <c r="A47" s="3" t="s">
        <v>33</v>
      </c>
      <c r="B47" s="3">
        <v>2002</v>
      </c>
      <c r="C47" s="3">
        <v>2581</v>
      </c>
      <c r="F47" s="3">
        <v>383</v>
      </c>
      <c r="G47" s="3">
        <f>2581-1601</f>
        <v>980</v>
      </c>
      <c r="H47" s="3" t="s">
        <v>24</v>
      </c>
      <c r="I47" s="3" t="s">
        <v>25</v>
      </c>
    </row>
    <row r="48" spans="1:9">
      <c r="A48" s="3" t="s">
        <v>33</v>
      </c>
      <c r="B48" s="3">
        <v>2010</v>
      </c>
      <c r="C48" s="3">
        <v>4169</v>
      </c>
      <c r="F48" s="3">
        <v>350</v>
      </c>
      <c r="G48" s="3">
        <f>4169-3483</f>
        <v>686</v>
      </c>
      <c r="H48" s="3" t="s">
        <v>24</v>
      </c>
      <c r="I48" s="3" t="s">
        <v>26</v>
      </c>
    </row>
    <row r="50" spans="1:9">
      <c r="A50" s="3" t="s">
        <v>34</v>
      </c>
      <c r="B50" s="3">
        <v>1978</v>
      </c>
      <c r="C50" s="3">
        <v>6466</v>
      </c>
      <c r="F50" s="3">
        <v>840</v>
      </c>
      <c r="H50" s="3" t="s">
        <v>28</v>
      </c>
      <c r="I50" s="3" t="s">
        <v>35</v>
      </c>
    </row>
    <row r="51" spans="1:9">
      <c r="A51" s="3" t="s">
        <v>34</v>
      </c>
      <c r="B51" s="3">
        <v>1983</v>
      </c>
      <c r="C51" s="3">
        <v>6318</v>
      </c>
      <c r="F51" s="3">
        <v>408</v>
      </c>
      <c r="H51" s="3" t="s">
        <v>28</v>
      </c>
      <c r="I51" s="3" t="s">
        <v>35</v>
      </c>
    </row>
    <row r="52" spans="1:9">
      <c r="A52" s="3" t="s">
        <v>34</v>
      </c>
      <c r="B52" s="3">
        <v>1984</v>
      </c>
      <c r="C52" s="3">
        <v>6909</v>
      </c>
      <c r="F52" s="3">
        <v>380</v>
      </c>
      <c r="H52" s="3" t="s">
        <v>28</v>
      </c>
      <c r="I52" s="3" t="s">
        <v>35</v>
      </c>
    </row>
    <row r="53" spans="1:9">
      <c r="A53" s="3" t="s">
        <v>34</v>
      </c>
      <c r="B53" s="3">
        <v>1999</v>
      </c>
      <c r="C53" s="3">
        <v>4888</v>
      </c>
      <c r="F53" s="3">
        <v>399</v>
      </c>
      <c r="H53" s="3" t="s">
        <v>28</v>
      </c>
      <c r="I53" s="3" t="s">
        <v>35</v>
      </c>
    </row>
    <row r="54" spans="1:9">
      <c r="A54" s="3" t="s">
        <v>34</v>
      </c>
      <c r="B54" s="3">
        <v>2015</v>
      </c>
      <c r="C54" s="3">
        <v>7066</v>
      </c>
      <c r="F54" s="3">
        <v>979</v>
      </c>
      <c r="G54" s="3">
        <f>7066-4966</f>
        <v>2100</v>
      </c>
      <c r="H54" s="3" t="s">
        <v>28</v>
      </c>
      <c r="I54" s="3" t="s">
        <v>26</v>
      </c>
    </row>
    <row r="56" spans="1:9">
      <c r="A56" s="3" t="s">
        <v>36</v>
      </c>
      <c r="B56" s="3">
        <v>1978</v>
      </c>
      <c r="C56" s="3">
        <v>10251</v>
      </c>
      <c r="F56" s="3">
        <v>1061</v>
      </c>
      <c r="H56" s="3" t="s">
        <v>28</v>
      </c>
      <c r="I56" s="3" t="s">
        <v>35</v>
      </c>
    </row>
    <row r="57" spans="1:9">
      <c r="A57" s="3" t="s">
        <v>36</v>
      </c>
      <c r="B57" s="3">
        <v>1983</v>
      </c>
      <c r="C57" s="3">
        <v>9398</v>
      </c>
      <c r="F57" s="3">
        <v>546</v>
      </c>
      <c r="H57" s="3" t="s">
        <v>28</v>
      </c>
      <c r="I57" s="3" t="s">
        <v>35</v>
      </c>
    </row>
    <row r="58" spans="1:9">
      <c r="A58" s="3" t="s">
        <v>36</v>
      </c>
      <c r="B58" s="3">
        <v>1984</v>
      </c>
      <c r="C58" s="3">
        <v>9367</v>
      </c>
      <c r="F58" s="3">
        <v>500</v>
      </c>
      <c r="H58" s="3" t="s">
        <v>28</v>
      </c>
      <c r="I58" s="3" t="s">
        <v>35</v>
      </c>
    </row>
    <row r="59" spans="1:9">
      <c r="A59" s="3" t="s">
        <v>36</v>
      </c>
      <c r="B59" s="3">
        <v>1999</v>
      </c>
      <c r="C59" s="3">
        <v>7381</v>
      </c>
      <c r="F59" s="3">
        <v>519</v>
      </c>
      <c r="H59" s="3" t="s">
        <v>28</v>
      </c>
      <c r="I59" s="3" t="s">
        <v>35</v>
      </c>
    </row>
    <row r="60" spans="1:9">
      <c r="A60" s="3" t="s">
        <v>36</v>
      </c>
      <c r="B60" s="3">
        <v>2015</v>
      </c>
      <c r="C60" s="3">
        <v>6280</v>
      </c>
      <c r="F60" s="3">
        <v>946</v>
      </c>
      <c r="G60" s="3">
        <f>6280-4140</f>
        <v>2140</v>
      </c>
      <c r="H60" s="3" t="s">
        <v>28</v>
      </c>
      <c r="I60" s="3" t="s">
        <v>26</v>
      </c>
    </row>
    <row r="62" spans="1:9">
      <c r="A62" s="3" t="s">
        <v>37</v>
      </c>
      <c r="B62" s="3">
        <v>1978</v>
      </c>
      <c r="C62" s="3">
        <v>4702</v>
      </c>
      <c r="H62" s="3" t="s">
        <v>28</v>
      </c>
      <c r="I62" s="3" t="s">
        <v>35</v>
      </c>
    </row>
    <row r="63" spans="1:9">
      <c r="A63" s="3" t="s">
        <v>37</v>
      </c>
      <c r="B63" s="3">
        <v>1983</v>
      </c>
      <c r="C63" s="3">
        <v>8574</v>
      </c>
      <c r="F63" s="3">
        <v>497</v>
      </c>
      <c r="H63" s="3" t="s">
        <v>28</v>
      </c>
      <c r="I63" s="3" t="s">
        <v>35</v>
      </c>
    </row>
    <row r="64" spans="1:9">
      <c r="A64" s="3" t="s">
        <v>37</v>
      </c>
      <c r="B64" s="3">
        <v>1984</v>
      </c>
      <c r="C64" s="3">
        <v>6561</v>
      </c>
      <c r="F64" s="3">
        <v>596</v>
      </c>
      <c r="H64" s="3" t="s">
        <v>28</v>
      </c>
      <c r="I64" s="3" t="s">
        <v>35</v>
      </c>
    </row>
    <row r="65" spans="1:9">
      <c r="A65" s="3" t="s">
        <v>37</v>
      </c>
      <c r="B65" s="3">
        <v>1999</v>
      </c>
      <c r="C65" s="3">
        <v>6963</v>
      </c>
      <c r="F65" s="3">
        <v>690</v>
      </c>
      <c r="H65" s="3" t="s">
        <v>28</v>
      </c>
      <c r="I65" s="3" t="s">
        <v>35</v>
      </c>
    </row>
    <row r="66" spans="1:9">
      <c r="A66" s="3" t="s">
        <v>37</v>
      </c>
      <c r="B66" s="3">
        <v>2018</v>
      </c>
      <c r="C66" s="3">
        <v>4582</v>
      </c>
      <c r="F66" s="3">
        <v>897</v>
      </c>
      <c r="G66" s="3">
        <f>4582-2462</f>
        <v>2120</v>
      </c>
      <c r="H66" s="3" t="s">
        <v>28</v>
      </c>
      <c r="I66" s="3" t="s">
        <v>26</v>
      </c>
    </row>
    <row r="68" spans="1:9">
      <c r="A68" s="8" t="s">
        <v>38</v>
      </c>
    </row>
    <row r="70" spans="1:9">
      <c r="A70" s="3" t="s">
        <v>39</v>
      </c>
      <c r="B70" s="3">
        <v>1973</v>
      </c>
      <c r="C70" s="3">
        <v>3000</v>
      </c>
      <c r="D70" s="3" t="s">
        <v>12</v>
      </c>
      <c r="E70" s="3">
        <v>3000</v>
      </c>
      <c r="I70" s="3" t="s">
        <v>40</v>
      </c>
    </row>
    <row r="71" spans="1:9">
      <c r="A71" s="3" t="s">
        <v>39</v>
      </c>
      <c r="B71" s="3">
        <v>1979</v>
      </c>
      <c r="C71" s="3">
        <v>265</v>
      </c>
      <c r="D71" s="3" t="s">
        <v>12</v>
      </c>
      <c r="E71" s="3">
        <v>270</v>
      </c>
      <c r="I71" s="3" t="s">
        <v>41</v>
      </c>
    </row>
    <row r="72" spans="1:9">
      <c r="A72" s="3" t="s">
        <v>39</v>
      </c>
      <c r="B72" s="3">
        <v>1984</v>
      </c>
      <c r="C72" s="3">
        <v>948</v>
      </c>
      <c r="D72" s="3" t="s">
        <v>12</v>
      </c>
      <c r="E72" s="3">
        <v>950</v>
      </c>
      <c r="I72" s="3" t="s">
        <v>42</v>
      </c>
    </row>
    <row r="73" spans="1:9">
      <c r="A73" s="3" t="s">
        <v>39</v>
      </c>
      <c r="B73" s="3">
        <v>2018</v>
      </c>
      <c r="C73" s="3">
        <v>12649</v>
      </c>
      <c r="F73" s="3">
        <v>4520</v>
      </c>
      <c r="H73" s="3" t="s">
        <v>43</v>
      </c>
      <c r="I73" s="3" t="s">
        <v>44</v>
      </c>
    </row>
    <row r="75" spans="1:9">
      <c r="A75" s="3" t="s">
        <v>45</v>
      </c>
      <c r="B75" s="3">
        <v>1975</v>
      </c>
      <c r="C75" s="3">
        <v>150</v>
      </c>
      <c r="D75" s="3" t="s">
        <v>12</v>
      </c>
      <c r="E75" s="3">
        <v>150</v>
      </c>
      <c r="H75" s="3" t="s">
        <v>46</v>
      </c>
      <c r="I75" s="3" t="s">
        <v>42</v>
      </c>
    </row>
    <row r="76" spans="1:9" ht="27.95">
      <c r="A76" s="3" t="s">
        <v>45</v>
      </c>
      <c r="B76" s="3">
        <v>2014</v>
      </c>
      <c r="C76" s="3">
        <v>16401</v>
      </c>
      <c r="D76" s="3" t="s">
        <v>12</v>
      </c>
      <c r="E76" s="3">
        <v>15236</v>
      </c>
      <c r="H76" s="11" t="s">
        <v>47</v>
      </c>
      <c r="I76" s="3" t="s">
        <v>26</v>
      </c>
    </row>
    <row r="78" spans="1:9">
      <c r="A78" s="3" t="s">
        <v>48</v>
      </c>
      <c r="B78" s="3">
        <v>1985</v>
      </c>
      <c r="C78" s="3">
        <v>125</v>
      </c>
      <c r="D78" s="3" t="s">
        <v>12</v>
      </c>
      <c r="E78" s="3">
        <v>125</v>
      </c>
      <c r="H78" s="3" t="s">
        <v>46</v>
      </c>
      <c r="I78" s="3" t="s">
        <v>42</v>
      </c>
    </row>
    <row r="79" spans="1:9">
      <c r="A79" s="3" t="s">
        <v>48</v>
      </c>
      <c r="B79" s="3">
        <v>1987</v>
      </c>
      <c r="C79" s="3">
        <v>1000</v>
      </c>
      <c r="D79" s="3" t="s">
        <v>12</v>
      </c>
      <c r="E79" s="3">
        <v>1000</v>
      </c>
      <c r="H79" s="3" t="s">
        <v>46</v>
      </c>
      <c r="I79" s="3" t="s">
        <v>49</v>
      </c>
    </row>
    <row r="80" spans="1:9">
      <c r="A80" s="3" t="s">
        <v>48</v>
      </c>
      <c r="B80" s="3">
        <v>2019</v>
      </c>
      <c r="C80" s="3">
        <v>9391</v>
      </c>
      <c r="F80" s="3">
        <v>2399</v>
      </c>
      <c r="G80" s="3">
        <v>4702</v>
      </c>
      <c r="H80" s="3" t="s">
        <v>43</v>
      </c>
      <c r="I80" s="3" t="s">
        <v>50</v>
      </c>
    </row>
    <row r="82" spans="1:9">
      <c r="A82" s="3" t="s">
        <v>51</v>
      </c>
      <c r="B82" s="3">
        <v>1973</v>
      </c>
      <c r="C82" s="3">
        <v>1200</v>
      </c>
      <c r="D82" s="3" t="s">
        <v>12</v>
      </c>
      <c r="E82" s="3">
        <v>1200</v>
      </c>
      <c r="I82" s="3" t="s">
        <v>40</v>
      </c>
    </row>
    <row r="83" spans="1:9">
      <c r="A83" s="3" t="s">
        <v>51</v>
      </c>
      <c r="B83" s="3">
        <v>1979</v>
      </c>
      <c r="C83" s="3">
        <v>1505</v>
      </c>
      <c r="D83" s="3" t="s">
        <v>12</v>
      </c>
      <c r="E83" s="3">
        <v>1505</v>
      </c>
      <c r="I83" s="3" t="s">
        <v>41</v>
      </c>
    </row>
    <row r="84" spans="1:9">
      <c r="A84" s="3" t="s">
        <v>51</v>
      </c>
      <c r="B84" s="3">
        <v>2018</v>
      </c>
      <c r="C84" s="3">
        <v>8881</v>
      </c>
      <c r="D84" s="3" t="s">
        <v>12</v>
      </c>
      <c r="E84" s="3">
        <v>755</v>
      </c>
      <c r="F84" s="3">
        <v>1539</v>
      </c>
      <c r="H84" s="3" t="s">
        <v>20</v>
      </c>
      <c r="I84" s="3" t="s">
        <v>44</v>
      </c>
    </row>
    <row r="86" spans="1:9">
      <c r="A86" s="3" t="s">
        <v>52</v>
      </c>
      <c r="B86" s="3">
        <v>1973</v>
      </c>
      <c r="C86" s="3">
        <v>4477</v>
      </c>
      <c r="D86" s="3" t="s">
        <v>12</v>
      </c>
      <c r="E86" s="3">
        <v>5600</v>
      </c>
      <c r="H86" s="3" t="s">
        <v>20</v>
      </c>
      <c r="I86" s="3" t="s">
        <v>35</v>
      </c>
    </row>
    <row r="87" spans="1:9">
      <c r="A87" s="3" t="s">
        <v>52</v>
      </c>
      <c r="B87" s="3">
        <v>1979</v>
      </c>
      <c r="C87" s="3">
        <v>25118</v>
      </c>
      <c r="D87" s="3" t="s">
        <v>12</v>
      </c>
      <c r="E87" s="3">
        <v>25118</v>
      </c>
      <c r="H87" s="3" t="s">
        <v>20</v>
      </c>
      <c r="I87" s="3" t="s">
        <v>35</v>
      </c>
    </row>
    <row r="88" spans="1:9">
      <c r="A88" s="3" t="s">
        <v>52</v>
      </c>
      <c r="B88" s="3">
        <v>1980</v>
      </c>
      <c r="C88" s="3">
        <v>20290</v>
      </c>
      <c r="D88" s="3" t="s">
        <v>12</v>
      </c>
      <c r="E88" s="3">
        <v>20290</v>
      </c>
      <c r="H88" s="3" t="s">
        <v>20</v>
      </c>
      <c r="I88" s="3" t="s">
        <v>35</v>
      </c>
    </row>
    <row r="89" spans="1:9">
      <c r="A89" s="3" t="s">
        <v>52</v>
      </c>
      <c r="B89" s="3">
        <v>1984</v>
      </c>
      <c r="C89" s="3">
        <v>14969</v>
      </c>
      <c r="D89" s="3" t="s">
        <v>12</v>
      </c>
      <c r="E89" s="3">
        <v>14969</v>
      </c>
      <c r="H89" s="3" t="s">
        <v>53</v>
      </c>
      <c r="I89" s="3" t="s">
        <v>35</v>
      </c>
    </row>
    <row r="90" spans="1:9">
      <c r="A90" s="3" t="s">
        <v>52</v>
      </c>
      <c r="B90" s="3">
        <v>1994</v>
      </c>
      <c r="C90" s="3">
        <v>19745</v>
      </c>
      <c r="D90" s="3" t="s">
        <v>12</v>
      </c>
      <c r="E90" s="3">
        <v>19745</v>
      </c>
      <c r="H90" s="3" t="s">
        <v>20</v>
      </c>
      <c r="I90" s="3" t="s">
        <v>35</v>
      </c>
    </row>
    <row r="91" spans="1:9">
      <c r="A91" s="3" t="s">
        <v>52</v>
      </c>
      <c r="B91" s="3">
        <v>2001</v>
      </c>
      <c r="C91" s="3">
        <v>6190</v>
      </c>
      <c r="D91" s="3" t="s">
        <v>12</v>
      </c>
      <c r="E91" s="3">
        <v>6190</v>
      </c>
      <c r="G91" s="3">
        <f>6190-5453</f>
        <v>737</v>
      </c>
      <c r="H91" s="3" t="s">
        <v>53</v>
      </c>
      <c r="I91" s="3" t="s">
        <v>35</v>
      </c>
    </row>
    <row r="92" spans="1:9">
      <c r="A92" s="3" t="s">
        <v>52</v>
      </c>
      <c r="B92" s="3">
        <v>2018</v>
      </c>
      <c r="C92" s="3">
        <v>16859</v>
      </c>
      <c r="F92" s="3">
        <v>3506</v>
      </c>
      <c r="H92" s="3" t="s">
        <v>20</v>
      </c>
      <c r="I92" s="3" t="s">
        <v>44</v>
      </c>
    </row>
    <row r="94" spans="1:9">
      <c r="A94" s="3" t="s">
        <v>54</v>
      </c>
      <c r="B94" s="3">
        <v>1979</v>
      </c>
      <c r="C94" s="3">
        <v>117104</v>
      </c>
      <c r="D94" s="3" t="s">
        <v>12</v>
      </c>
      <c r="E94" s="3">
        <v>117104</v>
      </c>
      <c r="G94" s="3">
        <f>C94-108096</f>
        <v>9008</v>
      </c>
      <c r="H94" s="3" t="s">
        <v>19</v>
      </c>
      <c r="I94" s="3" t="s">
        <v>55</v>
      </c>
    </row>
    <row r="95" spans="1:9">
      <c r="A95" s="3" t="s">
        <v>54</v>
      </c>
      <c r="B95" s="3">
        <v>1984</v>
      </c>
      <c r="C95" s="3">
        <v>159427</v>
      </c>
      <c r="D95" s="3" t="s">
        <v>12</v>
      </c>
      <c r="E95" s="3">
        <v>159427</v>
      </c>
      <c r="G95" s="3">
        <f>C95-129877</f>
        <v>29550</v>
      </c>
      <c r="H95" s="3" t="s">
        <v>20</v>
      </c>
      <c r="I95" s="3" t="s">
        <v>55</v>
      </c>
    </row>
    <row r="96" spans="1:9">
      <c r="A96" s="3" t="s">
        <v>54</v>
      </c>
      <c r="B96" s="3">
        <v>1985</v>
      </c>
      <c r="C96" s="3">
        <v>151086</v>
      </c>
      <c r="D96" s="3" t="s">
        <v>12</v>
      </c>
      <c r="E96" s="3">
        <v>151086</v>
      </c>
      <c r="G96" s="3">
        <f>C96-127017</f>
        <v>24069</v>
      </c>
      <c r="H96" s="3" t="s">
        <v>20</v>
      </c>
      <c r="I96" s="3" t="s">
        <v>55</v>
      </c>
    </row>
    <row r="97" spans="1:9">
      <c r="A97" s="3" t="s">
        <v>54</v>
      </c>
      <c r="B97" s="3">
        <v>1994</v>
      </c>
      <c r="C97" s="3">
        <v>206604</v>
      </c>
      <c r="D97" s="3" t="s">
        <v>12</v>
      </c>
      <c r="E97" s="3">
        <v>206604</v>
      </c>
      <c r="G97" s="3">
        <f>C97-182687</f>
        <v>23917</v>
      </c>
      <c r="H97" s="3" t="s">
        <v>20</v>
      </c>
      <c r="I97" s="3" t="s">
        <v>55</v>
      </c>
    </row>
    <row r="98" spans="1:9">
      <c r="A98" s="3" t="s">
        <v>54</v>
      </c>
      <c r="B98" s="3">
        <v>2011</v>
      </c>
      <c r="C98" s="3">
        <v>174491</v>
      </c>
      <c r="D98" s="3" t="s">
        <v>12</v>
      </c>
      <c r="E98" s="3">
        <v>174491</v>
      </c>
      <c r="G98" s="3">
        <f>C98-147559</f>
        <v>26932</v>
      </c>
      <c r="H98" s="3" t="s">
        <v>56</v>
      </c>
      <c r="I98" s="3" t="s">
        <v>55</v>
      </c>
    </row>
    <row r="100" spans="1:9">
      <c r="A100" s="3" t="s">
        <v>57</v>
      </c>
      <c r="B100" s="3">
        <v>1979</v>
      </c>
      <c r="C100" s="3">
        <v>71000</v>
      </c>
      <c r="D100" s="3" t="s">
        <v>12</v>
      </c>
      <c r="E100" s="3">
        <v>71000</v>
      </c>
      <c r="I100" s="3" t="s">
        <v>58</v>
      </c>
    </row>
    <row r="101" spans="1:9">
      <c r="A101" s="3" t="s">
        <v>57</v>
      </c>
      <c r="B101" s="3">
        <v>1984</v>
      </c>
      <c r="C101" s="3">
        <v>31454</v>
      </c>
      <c r="D101" s="3" t="s">
        <v>12</v>
      </c>
      <c r="E101" s="3">
        <v>31454</v>
      </c>
      <c r="H101" s="3" t="s">
        <v>20</v>
      </c>
      <c r="I101" s="3" t="s">
        <v>58</v>
      </c>
    </row>
    <row r="102" spans="1:9">
      <c r="A102" s="3" t="s">
        <v>57</v>
      </c>
      <c r="B102" s="3">
        <v>1985</v>
      </c>
      <c r="C102" s="3">
        <v>30832</v>
      </c>
      <c r="D102" s="3" t="s">
        <v>12</v>
      </c>
      <c r="E102" s="3">
        <v>30832</v>
      </c>
      <c r="H102" s="3" t="s">
        <v>20</v>
      </c>
      <c r="I102" s="3" t="s">
        <v>58</v>
      </c>
    </row>
    <row r="103" spans="1:9">
      <c r="A103" s="3" t="s">
        <v>57</v>
      </c>
      <c r="B103" s="3">
        <v>2003</v>
      </c>
      <c r="C103" s="3">
        <v>140429</v>
      </c>
      <c r="D103" s="3" t="s">
        <v>12</v>
      </c>
      <c r="E103" s="3">
        <v>140429</v>
      </c>
      <c r="H103" s="3" t="s">
        <v>20</v>
      </c>
      <c r="I103" s="3" t="s">
        <v>58</v>
      </c>
    </row>
    <row r="104" spans="1:9">
      <c r="A104" s="3" t="s">
        <v>57</v>
      </c>
      <c r="B104" s="3">
        <v>2012</v>
      </c>
      <c r="C104" s="3">
        <v>118401</v>
      </c>
      <c r="D104" s="3" t="s">
        <v>12</v>
      </c>
      <c r="E104" s="3">
        <v>118401</v>
      </c>
      <c r="F104" s="3">
        <v>8987</v>
      </c>
      <c r="G104" s="3">
        <f>C104-100299</f>
        <v>18102</v>
      </c>
      <c r="H104" s="3" t="s">
        <v>20</v>
      </c>
      <c r="I104" s="3" t="s">
        <v>26</v>
      </c>
    </row>
    <row r="105" spans="1:9">
      <c r="A105" s="3" t="s">
        <v>57</v>
      </c>
      <c r="B105" s="3">
        <v>2023</v>
      </c>
      <c r="C105" s="3">
        <v>168095</v>
      </c>
      <c r="F105" s="3">
        <v>10226</v>
      </c>
      <c r="G105" s="3">
        <f>C105-147498</f>
        <v>20597</v>
      </c>
      <c r="H105" s="3" t="s">
        <v>20</v>
      </c>
      <c r="I105" s="3" t="s">
        <v>26</v>
      </c>
    </row>
    <row r="107" spans="1:9">
      <c r="A107" s="3" t="s">
        <v>59</v>
      </c>
      <c r="B107" s="3">
        <v>1979</v>
      </c>
      <c r="C107" s="3">
        <v>1340</v>
      </c>
      <c r="D107" s="3" t="s">
        <v>12</v>
      </c>
      <c r="E107" s="3">
        <v>1300</v>
      </c>
      <c r="I107" s="3" t="s">
        <v>41</v>
      </c>
    </row>
    <row r="108" spans="1:9">
      <c r="A108" s="3" t="s">
        <v>59</v>
      </c>
      <c r="B108" s="3">
        <v>2010</v>
      </c>
      <c r="C108" s="3">
        <v>1850</v>
      </c>
      <c r="D108" s="3" t="s">
        <v>12</v>
      </c>
      <c r="E108" s="3">
        <v>1850</v>
      </c>
      <c r="F108" s="3">
        <v>175</v>
      </c>
      <c r="H108" s="3" t="s">
        <v>53</v>
      </c>
      <c r="I108" s="3" t="s">
        <v>26</v>
      </c>
    </row>
    <row r="109" spans="1:9">
      <c r="A109" s="2"/>
    </row>
    <row r="112" spans="1:9" s="1" customFormat="1">
      <c r="A112" s="8" t="s">
        <v>60</v>
      </c>
    </row>
    <row r="113" spans="1:5">
      <c r="A113" s="5" t="s">
        <v>61</v>
      </c>
      <c r="B113" s="3">
        <v>1999</v>
      </c>
      <c r="C113" s="3">
        <v>2</v>
      </c>
      <c r="D113" s="3" t="s">
        <v>15</v>
      </c>
      <c r="E113" s="3">
        <v>3</v>
      </c>
    </row>
    <row r="114" spans="1:5">
      <c r="A114" s="5" t="s">
        <v>61</v>
      </c>
      <c r="B114" s="3">
        <v>2005</v>
      </c>
      <c r="C114" s="3">
        <f>E114/2</f>
        <v>3</v>
      </c>
      <c r="D114" s="3" t="s">
        <v>15</v>
      </c>
      <c r="E114" s="3">
        <v>6</v>
      </c>
    </row>
    <row r="115" spans="1:5">
      <c r="A115" s="5" t="s">
        <v>61</v>
      </c>
      <c r="B115" s="3">
        <v>2010</v>
      </c>
      <c r="C115" s="3">
        <v>2</v>
      </c>
      <c r="D115" s="3" t="s">
        <v>15</v>
      </c>
      <c r="E115" s="3">
        <v>3</v>
      </c>
    </row>
    <row r="116" spans="1:5">
      <c r="A116" s="5" t="s">
        <v>61</v>
      </c>
      <c r="B116" s="3">
        <v>2015</v>
      </c>
      <c r="C116" s="3">
        <f>E116/2</f>
        <v>1</v>
      </c>
      <c r="D116" s="3" t="s">
        <v>15</v>
      </c>
      <c r="E116" s="3">
        <v>2</v>
      </c>
    </row>
    <row r="117" spans="1:5">
      <c r="A117" s="5"/>
    </row>
    <row r="118" spans="1:5">
      <c r="A118" s="5" t="s">
        <v>62</v>
      </c>
      <c r="B118" s="3">
        <v>1925</v>
      </c>
      <c r="C118" s="3">
        <f t="shared" ref="C118:C124" si="0">E118/2</f>
        <v>150</v>
      </c>
      <c r="D118" s="3" t="s">
        <v>15</v>
      </c>
      <c r="E118" s="3">
        <v>300</v>
      </c>
    </row>
    <row r="119" spans="1:5">
      <c r="A119" s="5" t="s">
        <v>62</v>
      </c>
      <c r="B119" s="3">
        <v>1930</v>
      </c>
      <c r="C119" s="3">
        <f t="shared" si="0"/>
        <v>258</v>
      </c>
      <c r="D119" s="3" t="s">
        <v>15</v>
      </c>
      <c r="E119" s="3">
        <v>516</v>
      </c>
    </row>
    <row r="120" spans="1:5">
      <c r="A120" s="5" t="s">
        <v>62</v>
      </c>
      <c r="B120" s="3">
        <v>1935</v>
      </c>
      <c r="C120" s="3">
        <f t="shared" si="0"/>
        <v>300</v>
      </c>
      <c r="D120" s="3" t="s">
        <v>15</v>
      </c>
      <c r="E120" s="3">
        <v>600</v>
      </c>
    </row>
    <row r="121" spans="1:5">
      <c r="A121" s="5" t="s">
        <v>62</v>
      </c>
      <c r="B121" s="3">
        <v>1940</v>
      </c>
      <c r="C121" s="3">
        <f t="shared" si="0"/>
        <v>375</v>
      </c>
      <c r="D121" s="3" t="s">
        <v>15</v>
      </c>
      <c r="E121" s="3">
        <v>750</v>
      </c>
    </row>
    <row r="122" spans="1:5">
      <c r="A122" s="5" t="s">
        <v>62</v>
      </c>
      <c r="B122" s="3">
        <v>1945</v>
      </c>
      <c r="C122" s="3">
        <f t="shared" si="0"/>
        <v>305</v>
      </c>
      <c r="D122" s="3" t="s">
        <v>15</v>
      </c>
      <c r="E122" s="3">
        <v>610</v>
      </c>
    </row>
    <row r="123" spans="1:5">
      <c r="A123" s="5" t="s">
        <v>62</v>
      </c>
      <c r="B123" s="3">
        <v>1950</v>
      </c>
      <c r="C123" s="3">
        <f t="shared" si="0"/>
        <v>331</v>
      </c>
      <c r="D123" s="3" t="s">
        <v>15</v>
      </c>
      <c r="E123" s="3">
        <v>662</v>
      </c>
    </row>
    <row r="124" spans="1:5">
      <c r="A124" s="5" t="s">
        <v>62</v>
      </c>
      <c r="B124" s="3">
        <v>1955</v>
      </c>
      <c r="C124" s="3">
        <f t="shared" si="0"/>
        <v>116</v>
      </c>
      <c r="D124" s="3" t="s">
        <v>15</v>
      </c>
      <c r="E124" s="3">
        <v>232</v>
      </c>
    </row>
    <row r="125" spans="1:5">
      <c r="A125" s="5" t="s">
        <v>62</v>
      </c>
      <c r="B125" s="3">
        <v>1960</v>
      </c>
      <c r="C125" s="3">
        <v>103</v>
      </c>
      <c r="D125" s="3" t="s">
        <v>15</v>
      </c>
      <c r="E125" s="3">
        <v>205</v>
      </c>
    </row>
    <row r="126" spans="1:5">
      <c r="A126" s="5" t="s">
        <v>62</v>
      </c>
      <c r="B126" s="3">
        <v>1965</v>
      </c>
      <c r="C126" s="3">
        <f t="shared" ref="C126:C135" si="1">E126/2</f>
        <v>215</v>
      </c>
      <c r="D126" s="3" t="s">
        <v>15</v>
      </c>
      <c r="E126" s="3">
        <v>430</v>
      </c>
    </row>
    <row r="127" spans="1:5">
      <c r="A127" s="5" t="s">
        <v>62</v>
      </c>
      <c r="B127" s="3">
        <v>1972</v>
      </c>
      <c r="C127" s="3">
        <f t="shared" si="1"/>
        <v>95</v>
      </c>
      <c r="D127" s="3" t="s">
        <v>15</v>
      </c>
      <c r="E127" s="3">
        <v>190</v>
      </c>
    </row>
    <row r="128" spans="1:5">
      <c r="A128" s="5" t="s">
        <v>62</v>
      </c>
      <c r="B128" s="3">
        <v>1977</v>
      </c>
      <c r="C128" s="3">
        <f t="shared" si="1"/>
        <v>44</v>
      </c>
      <c r="D128" s="3" t="s">
        <v>15</v>
      </c>
      <c r="E128" s="3">
        <v>88</v>
      </c>
    </row>
    <row r="129" spans="1:5">
      <c r="A129" s="5" t="s">
        <v>62</v>
      </c>
      <c r="B129" s="3">
        <v>1982</v>
      </c>
      <c r="C129" s="3">
        <f t="shared" si="1"/>
        <v>91</v>
      </c>
      <c r="D129" s="3" t="s">
        <v>15</v>
      </c>
      <c r="E129" s="3">
        <v>182</v>
      </c>
    </row>
    <row r="130" spans="1:5">
      <c r="A130" s="5" t="s">
        <v>62</v>
      </c>
      <c r="B130" s="3">
        <v>1988</v>
      </c>
      <c r="C130" s="3">
        <f t="shared" si="1"/>
        <v>113</v>
      </c>
      <c r="D130" s="3" t="s">
        <v>15</v>
      </c>
      <c r="E130" s="3">
        <v>226</v>
      </c>
    </row>
    <row r="131" spans="1:5">
      <c r="A131" s="5" t="s">
        <v>62</v>
      </c>
      <c r="B131" s="3">
        <v>1993</v>
      </c>
      <c r="C131" s="3">
        <f t="shared" si="1"/>
        <v>138</v>
      </c>
      <c r="D131" s="3" t="s">
        <v>15</v>
      </c>
      <c r="E131" s="3">
        <v>276</v>
      </c>
    </row>
    <row r="132" spans="1:5">
      <c r="A132" s="5" t="s">
        <v>62</v>
      </c>
      <c r="B132" s="3">
        <v>1999</v>
      </c>
      <c r="C132" s="3">
        <f t="shared" si="1"/>
        <v>162</v>
      </c>
      <c r="D132" s="3" t="s">
        <v>15</v>
      </c>
      <c r="E132" s="3">
        <v>324</v>
      </c>
    </row>
    <row r="133" spans="1:5">
      <c r="A133" s="5" t="s">
        <v>62</v>
      </c>
      <c r="B133" s="3">
        <v>2005</v>
      </c>
      <c r="C133" s="3">
        <f t="shared" si="1"/>
        <v>262</v>
      </c>
      <c r="D133" s="3" t="s">
        <v>15</v>
      </c>
      <c r="E133" s="3">
        <v>524</v>
      </c>
    </row>
    <row r="134" spans="1:5">
      <c r="A134" s="5" t="s">
        <v>62</v>
      </c>
      <c r="B134" s="3">
        <v>2010</v>
      </c>
      <c r="C134" s="3">
        <f t="shared" si="1"/>
        <v>270</v>
      </c>
      <c r="D134" s="3" t="s">
        <v>15</v>
      </c>
      <c r="E134" s="3">
        <v>540</v>
      </c>
    </row>
    <row r="135" spans="1:5">
      <c r="A135" s="5" t="s">
        <v>62</v>
      </c>
      <c r="B135" s="3">
        <v>2015</v>
      </c>
      <c r="C135" s="3">
        <f t="shared" si="1"/>
        <v>234</v>
      </c>
      <c r="D135" s="3" t="s">
        <v>15</v>
      </c>
      <c r="E135" s="3">
        <v>468</v>
      </c>
    </row>
    <row r="136" spans="1:5">
      <c r="A136" s="5"/>
    </row>
    <row r="137" spans="1:5">
      <c r="A137" s="5" t="s">
        <v>63</v>
      </c>
      <c r="B137" s="3">
        <v>1955</v>
      </c>
      <c r="C137" s="3">
        <f>E137/2</f>
        <v>1</v>
      </c>
      <c r="D137" s="3" t="s">
        <v>15</v>
      </c>
      <c r="E137" s="3">
        <v>2</v>
      </c>
    </row>
    <row r="138" spans="1:5">
      <c r="A138" s="5" t="s">
        <v>63</v>
      </c>
      <c r="B138" s="3">
        <v>1960</v>
      </c>
      <c r="C138" s="3">
        <v>4</v>
      </c>
      <c r="D138" s="3" t="s">
        <v>15</v>
      </c>
      <c r="E138" s="3">
        <v>7</v>
      </c>
    </row>
    <row r="139" spans="1:5">
      <c r="A139" s="5" t="s">
        <v>63</v>
      </c>
      <c r="B139" s="3">
        <v>1965</v>
      </c>
      <c r="C139" s="3">
        <f>E139/2</f>
        <v>9</v>
      </c>
      <c r="D139" s="3" t="s">
        <v>15</v>
      </c>
      <c r="E139" s="3">
        <v>18</v>
      </c>
    </row>
    <row r="140" spans="1:5">
      <c r="A140" s="5"/>
    </row>
    <row r="141" spans="1:5">
      <c r="A141" s="5" t="s">
        <v>64</v>
      </c>
      <c r="B141" s="3">
        <v>1925</v>
      </c>
      <c r="C141" s="3">
        <f t="shared" ref="C141:C154" si="2">E141/2</f>
        <v>1500</v>
      </c>
      <c r="D141" s="3" t="s">
        <v>15</v>
      </c>
      <c r="E141" s="3">
        <v>3000</v>
      </c>
    </row>
    <row r="142" spans="1:5">
      <c r="A142" s="5" t="s">
        <v>64</v>
      </c>
      <c r="B142" s="3">
        <v>1930</v>
      </c>
      <c r="C142" s="3">
        <f t="shared" si="2"/>
        <v>3475</v>
      </c>
      <c r="D142" s="3" t="s">
        <v>15</v>
      </c>
      <c r="E142" s="3">
        <v>6950</v>
      </c>
    </row>
    <row r="143" spans="1:5">
      <c r="A143" s="5" t="s">
        <v>64</v>
      </c>
      <c r="B143" s="3">
        <v>1935</v>
      </c>
      <c r="C143" s="3">
        <f t="shared" si="2"/>
        <v>2567</v>
      </c>
      <c r="D143" s="3" t="s">
        <v>15</v>
      </c>
      <c r="E143" s="3">
        <v>5134</v>
      </c>
    </row>
    <row r="144" spans="1:5">
      <c r="A144" s="5" t="s">
        <v>64</v>
      </c>
      <c r="B144" s="3">
        <v>1940</v>
      </c>
      <c r="C144" s="3">
        <f t="shared" si="2"/>
        <v>4591</v>
      </c>
      <c r="D144" s="3" t="s">
        <v>15</v>
      </c>
      <c r="E144" s="3">
        <v>9182</v>
      </c>
    </row>
    <row r="145" spans="1:5">
      <c r="A145" s="5" t="s">
        <v>64</v>
      </c>
      <c r="B145" s="3">
        <v>1945</v>
      </c>
      <c r="C145" s="3">
        <f t="shared" si="2"/>
        <v>3150</v>
      </c>
      <c r="D145" s="3" t="s">
        <v>15</v>
      </c>
      <c r="E145" s="3">
        <v>6300</v>
      </c>
    </row>
    <row r="146" spans="1:5">
      <c r="A146" s="5" t="s">
        <v>64</v>
      </c>
      <c r="B146" s="3">
        <v>1950</v>
      </c>
      <c r="C146" s="3">
        <f t="shared" si="2"/>
        <v>2800</v>
      </c>
      <c r="D146" s="3" t="s">
        <v>15</v>
      </c>
      <c r="E146" s="3">
        <v>5600</v>
      </c>
    </row>
    <row r="147" spans="1:5">
      <c r="A147" s="5" t="s">
        <v>64</v>
      </c>
      <c r="B147" s="3">
        <v>1955</v>
      </c>
      <c r="C147" s="3">
        <f t="shared" si="2"/>
        <v>4835</v>
      </c>
      <c r="D147" s="3" t="s">
        <v>15</v>
      </c>
      <c r="E147" s="3">
        <v>9670</v>
      </c>
    </row>
    <row r="148" spans="1:5">
      <c r="A148" s="5" t="s">
        <v>64</v>
      </c>
      <c r="B148" s="3">
        <v>1960</v>
      </c>
      <c r="C148" s="3">
        <f t="shared" si="2"/>
        <v>5620</v>
      </c>
      <c r="D148" s="3" t="s">
        <v>15</v>
      </c>
      <c r="E148" s="3">
        <v>11240</v>
      </c>
    </row>
    <row r="149" spans="1:5">
      <c r="A149" s="5" t="s">
        <v>64</v>
      </c>
      <c r="B149" s="3">
        <v>1965</v>
      </c>
      <c r="C149" s="3">
        <f t="shared" si="2"/>
        <v>6250</v>
      </c>
      <c r="D149" s="3" t="s">
        <v>15</v>
      </c>
      <c r="E149" s="3">
        <v>12500</v>
      </c>
    </row>
    <row r="150" spans="1:5">
      <c r="A150" s="5" t="s">
        <v>64</v>
      </c>
      <c r="B150" s="3">
        <v>1972</v>
      </c>
      <c r="C150" s="3">
        <f t="shared" si="2"/>
        <v>4755</v>
      </c>
      <c r="D150" s="3" t="s">
        <v>15</v>
      </c>
      <c r="E150" s="3">
        <v>9510</v>
      </c>
    </row>
    <row r="151" spans="1:5">
      <c r="A151" s="5" t="s">
        <v>64</v>
      </c>
      <c r="B151" s="3">
        <v>1977</v>
      </c>
      <c r="C151" s="3">
        <f t="shared" si="2"/>
        <v>2826</v>
      </c>
      <c r="D151" s="3" t="s">
        <v>15</v>
      </c>
      <c r="E151" s="3">
        <v>5652</v>
      </c>
    </row>
    <row r="152" spans="1:5">
      <c r="A152" s="5" t="s">
        <v>64</v>
      </c>
      <c r="B152" s="3">
        <v>1982</v>
      </c>
      <c r="C152" s="3">
        <f t="shared" si="2"/>
        <v>5823</v>
      </c>
      <c r="D152" s="3" t="s">
        <v>15</v>
      </c>
      <c r="E152" s="3">
        <v>11646</v>
      </c>
    </row>
    <row r="153" spans="1:5">
      <c r="A153" s="5" t="s">
        <v>64</v>
      </c>
      <c r="B153" s="3">
        <v>1988</v>
      </c>
      <c r="C153" s="3">
        <f t="shared" si="2"/>
        <v>4515</v>
      </c>
      <c r="D153" s="3" t="s">
        <v>15</v>
      </c>
      <c r="E153" s="3">
        <v>9030</v>
      </c>
    </row>
    <row r="154" spans="1:5">
      <c r="A154" s="5" t="s">
        <v>64</v>
      </c>
      <c r="B154" s="3">
        <v>1993</v>
      </c>
      <c r="C154" s="3">
        <f t="shared" si="2"/>
        <v>6917</v>
      </c>
      <c r="D154" s="3" t="s">
        <v>15</v>
      </c>
      <c r="E154" s="3">
        <v>13834</v>
      </c>
    </row>
    <row r="155" spans="1:5">
      <c r="A155" s="5" t="s">
        <v>64</v>
      </c>
      <c r="B155" s="3">
        <v>1999</v>
      </c>
      <c r="C155" s="3">
        <v>3966</v>
      </c>
      <c r="D155" s="3" t="s">
        <v>15</v>
      </c>
      <c r="E155" s="3">
        <v>7931</v>
      </c>
    </row>
    <row r="156" spans="1:5">
      <c r="A156" s="5" t="s">
        <v>64</v>
      </c>
      <c r="B156" s="3">
        <v>2005</v>
      </c>
      <c r="C156" s="3">
        <f>E156/2</f>
        <v>887</v>
      </c>
      <c r="D156" s="3" t="s">
        <v>15</v>
      </c>
      <c r="E156" s="3">
        <v>1774</v>
      </c>
    </row>
    <row r="157" spans="1:5">
      <c r="A157" s="5" t="s">
        <v>64</v>
      </c>
      <c r="B157" s="3">
        <v>2010</v>
      </c>
      <c r="C157" s="3">
        <f>E157/2</f>
        <v>2014</v>
      </c>
      <c r="D157" s="3" t="s">
        <v>15</v>
      </c>
      <c r="E157" s="3">
        <v>4028</v>
      </c>
    </row>
    <row r="158" spans="1:5">
      <c r="A158" s="5" t="s">
        <v>64</v>
      </c>
      <c r="B158" s="3">
        <v>2015</v>
      </c>
      <c r="C158" s="3">
        <f>E158/2</f>
        <v>844</v>
      </c>
      <c r="D158" s="3" t="s">
        <v>15</v>
      </c>
      <c r="E158" s="3">
        <v>1688</v>
      </c>
    </row>
    <row r="159" spans="1:5">
      <c r="A159" s="5"/>
    </row>
    <row r="160" spans="1:5">
      <c r="A160" s="5" t="s">
        <v>65</v>
      </c>
      <c r="B160" s="3">
        <v>1982</v>
      </c>
      <c r="C160" s="3">
        <f>E160/2</f>
        <v>1325</v>
      </c>
      <c r="D160" s="3" t="s">
        <v>15</v>
      </c>
      <c r="E160" s="3">
        <v>2650</v>
      </c>
    </row>
    <row r="161" spans="1:5">
      <c r="A161" s="5" t="s">
        <v>65</v>
      </c>
      <c r="B161" s="3">
        <v>1988</v>
      </c>
      <c r="C161" s="3">
        <f>E161/2</f>
        <v>1747</v>
      </c>
      <c r="D161" s="3" t="s">
        <v>15</v>
      </c>
      <c r="E161" s="3">
        <v>3494</v>
      </c>
    </row>
    <row r="162" spans="1:5">
      <c r="A162" s="5" t="s">
        <v>65</v>
      </c>
      <c r="B162" s="3">
        <v>1993</v>
      </c>
      <c r="C162" s="3">
        <f>E162/2</f>
        <v>1677</v>
      </c>
      <c r="D162" s="3" t="s">
        <v>15</v>
      </c>
      <c r="E162" s="3">
        <v>3354</v>
      </c>
    </row>
    <row r="163" spans="1:5">
      <c r="A163" s="5" t="s">
        <v>65</v>
      </c>
      <c r="B163" s="3">
        <v>1999</v>
      </c>
      <c r="C163" s="3">
        <v>793</v>
      </c>
      <c r="D163" s="3" t="s">
        <v>15</v>
      </c>
      <c r="E163" s="3">
        <v>1585</v>
      </c>
    </row>
    <row r="164" spans="1:5">
      <c r="A164" s="5" t="s">
        <v>65</v>
      </c>
      <c r="B164" s="3">
        <v>2005</v>
      </c>
      <c r="C164" s="3">
        <f>E164/2</f>
        <v>310</v>
      </c>
      <c r="D164" s="3" t="s">
        <v>15</v>
      </c>
      <c r="E164" s="3">
        <v>620</v>
      </c>
    </row>
    <row r="165" spans="1:5">
      <c r="A165" s="5" t="s">
        <v>65</v>
      </c>
      <c r="B165" s="3">
        <v>2010</v>
      </c>
      <c r="C165" s="3">
        <f>E165/2</f>
        <v>200</v>
      </c>
      <c r="D165" s="3" t="s">
        <v>15</v>
      </c>
      <c r="E165" s="3">
        <v>400</v>
      </c>
    </row>
    <row r="166" spans="1:5">
      <c r="A166" s="5" t="s">
        <v>65</v>
      </c>
      <c r="B166" s="3">
        <v>2015</v>
      </c>
      <c r="C166" s="3">
        <v>196</v>
      </c>
      <c r="D166" s="3" t="s">
        <v>15</v>
      </c>
      <c r="E166" s="3">
        <v>391</v>
      </c>
    </row>
    <row r="167" spans="1:5">
      <c r="A167" s="5"/>
    </row>
    <row r="168" spans="1:5">
      <c r="A168" s="5" t="s">
        <v>66</v>
      </c>
      <c r="B168" s="3">
        <v>1925</v>
      </c>
      <c r="C168" s="3">
        <f t="shared" ref="C168:C175" si="3">E168/2</f>
        <v>625</v>
      </c>
      <c r="D168" s="3" t="s">
        <v>15</v>
      </c>
      <c r="E168" s="3">
        <v>1250</v>
      </c>
    </row>
    <row r="169" spans="1:5">
      <c r="A169" s="5" t="s">
        <v>66</v>
      </c>
      <c r="B169" s="3">
        <v>1930</v>
      </c>
      <c r="C169" s="3">
        <f t="shared" si="3"/>
        <v>1223</v>
      </c>
      <c r="D169" s="3" t="s">
        <v>15</v>
      </c>
      <c r="E169" s="3">
        <v>2446</v>
      </c>
    </row>
    <row r="170" spans="1:5">
      <c r="A170" s="5" t="s">
        <v>66</v>
      </c>
      <c r="B170" s="3">
        <v>1935</v>
      </c>
      <c r="C170" s="3">
        <f t="shared" si="3"/>
        <v>1881</v>
      </c>
      <c r="D170" s="3" t="s">
        <v>15</v>
      </c>
      <c r="E170" s="3">
        <v>3762</v>
      </c>
    </row>
    <row r="171" spans="1:5">
      <c r="A171" s="5" t="s">
        <v>66</v>
      </c>
      <c r="B171" s="3">
        <v>1940</v>
      </c>
      <c r="C171" s="3">
        <f t="shared" si="3"/>
        <v>3081</v>
      </c>
      <c r="D171" s="3" t="s">
        <v>15</v>
      </c>
      <c r="E171" s="3">
        <v>6162</v>
      </c>
    </row>
    <row r="172" spans="1:5">
      <c r="A172" s="5" t="s">
        <v>66</v>
      </c>
      <c r="B172" s="3">
        <v>1945</v>
      </c>
      <c r="C172" s="3">
        <f t="shared" si="3"/>
        <v>2398</v>
      </c>
      <c r="D172" s="3" t="s">
        <v>15</v>
      </c>
      <c r="E172" s="3">
        <v>4796</v>
      </c>
    </row>
    <row r="173" spans="1:5">
      <c r="A173" s="5" t="s">
        <v>66</v>
      </c>
      <c r="B173" s="3">
        <v>1950</v>
      </c>
      <c r="C173" s="3">
        <f t="shared" si="3"/>
        <v>2700</v>
      </c>
      <c r="D173" s="3" t="s">
        <v>15</v>
      </c>
      <c r="E173" s="3">
        <v>5400</v>
      </c>
    </row>
    <row r="174" spans="1:5">
      <c r="A174" s="5" t="s">
        <v>66</v>
      </c>
      <c r="B174" s="3">
        <v>1955</v>
      </c>
      <c r="C174" s="3">
        <f t="shared" si="3"/>
        <v>1269</v>
      </c>
      <c r="D174" s="3" t="s">
        <v>15</v>
      </c>
      <c r="E174" s="3">
        <v>2538</v>
      </c>
    </row>
    <row r="175" spans="1:5">
      <c r="A175" s="5" t="s">
        <v>66</v>
      </c>
      <c r="B175" s="3">
        <v>1960</v>
      </c>
      <c r="C175" s="3">
        <f t="shared" si="3"/>
        <v>2419</v>
      </c>
      <c r="D175" s="3" t="s">
        <v>15</v>
      </c>
      <c r="E175" s="3">
        <v>4838</v>
      </c>
    </row>
    <row r="176" spans="1:5">
      <c r="A176" s="5" t="s">
        <v>66</v>
      </c>
      <c r="B176" s="3">
        <v>1965</v>
      </c>
      <c r="C176" s="3">
        <v>663</v>
      </c>
      <c r="D176" s="3" t="s">
        <v>15</v>
      </c>
      <c r="E176" s="3">
        <v>1325</v>
      </c>
    </row>
    <row r="177" spans="1:7">
      <c r="A177" s="5" t="s">
        <v>66</v>
      </c>
      <c r="B177" s="3">
        <v>1972</v>
      </c>
      <c r="C177" s="3">
        <f t="shared" ref="C177:C183" si="4">E177/2</f>
        <v>300</v>
      </c>
      <c r="D177" s="3" t="s">
        <v>15</v>
      </c>
      <c r="E177" s="3">
        <v>600</v>
      </c>
    </row>
    <row r="178" spans="1:7">
      <c r="A178" s="5" t="s">
        <v>66</v>
      </c>
      <c r="B178" s="3">
        <v>1977</v>
      </c>
      <c r="C178" s="3">
        <f t="shared" si="4"/>
        <v>773</v>
      </c>
      <c r="D178" s="3" t="s">
        <v>15</v>
      </c>
      <c r="E178" s="3">
        <v>1546</v>
      </c>
    </row>
    <row r="179" spans="1:7">
      <c r="A179" s="5" t="s">
        <v>66</v>
      </c>
      <c r="B179" s="3">
        <v>1982</v>
      </c>
      <c r="C179" s="3">
        <f t="shared" si="4"/>
        <v>1471</v>
      </c>
      <c r="D179" s="3" t="s">
        <v>15</v>
      </c>
      <c r="E179" s="3">
        <v>2942</v>
      </c>
    </row>
    <row r="180" spans="1:7">
      <c r="A180" s="5" t="s">
        <v>66</v>
      </c>
      <c r="B180" s="3">
        <v>1988</v>
      </c>
      <c r="C180" s="3">
        <f t="shared" si="4"/>
        <v>2653</v>
      </c>
      <c r="D180" s="3" t="s">
        <v>15</v>
      </c>
      <c r="E180" s="3">
        <v>5306</v>
      </c>
    </row>
    <row r="181" spans="1:7">
      <c r="A181" s="5" t="s">
        <v>66</v>
      </c>
      <c r="B181" s="3">
        <v>1993</v>
      </c>
      <c r="C181" s="3">
        <f t="shared" si="4"/>
        <v>2825</v>
      </c>
      <c r="D181" s="3" t="s">
        <v>15</v>
      </c>
      <c r="E181" s="3">
        <v>5650</v>
      </c>
    </row>
    <row r="182" spans="1:7">
      <c r="A182" s="5" t="s">
        <v>66</v>
      </c>
      <c r="B182" s="3">
        <v>1999</v>
      </c>
      <c r="C182" s="3">
        <f t="shared" si="4"/>
        <v>1510</v>
      </c>
      <c r="D182" s="3" t="s">
        <v>15</v>
      </c>
      <c r="E182" s="3">
        <v>3020</v>
      </c>
    </row>
    <row r="183" spans="1:7">
      <c r="A183" s="5" t="s">
        <v>66</v>
      </c>
      <c r="B183" s="3">
        <v>2005</v>
      </c>
      <c r="C183" s="3">
        <f t="shared" si="4"/>
        <v>1104</v>
      </c>
      <c r="D183" s="3" t="s">
        <v>15</v>
      </c>
      <c r="E183" s="3">
        <v>2208</v>
      </c>
    </row>
    <row r="184" spans="1:7">
      <c r="A184" s="5" t="s">
        <v>66</v>
      </c>
      <c r="B184" s="3">
        <v>2010</v>
      </c>
      <c r="C184" s="3">
        <v>419</v>
      </c>
      <c r="D184" s="3" t="s">
        <v>15</v>
      </c>
      <c r="E184" s="3">
        <v>837</v>
      </c>
    </row>
    <row r="185" spans="1:7">
      <c r="A185" s="5" t="s">
        <v>66</v>
      </c>
      <c r="B185" s="3">
        <v>2015</v>
      </c>
      <c r="C185" s="4">
        <f>E185/2</f>
        <v>1063</v>
      </c>
      <c r="D185" s="4" t="s">
        <v>15</v>
      </c>
      <c r="E185" s="4">
        <v>2126</v>
      </c>
      <c r="F185" s="4"/>
      <c r="G185" s="4"/>
    </row>
    <row r="186" spans="1:7">
      <c r="A186" s="5"/>
    </row>
    <row r="187" spans="1:7">
      <c r="A187" s="5" t="s">
        <v>67</v>
      </c>
      <c r="B187" s="3">
        <v>1999</v>
      </c>
      <c r="C187" s="3">
        <v>52</v>
      </c>
      <c r="D187" s="3" t="s">
        <v>15</v>
      </c>
      <c r="E187" s="3">
        <v>103</v>
      </c>
    </row>
    <row r="188" spans="1:7">
      <c r="A188" s="5" t="s">
        <v>67</v>
      </c>
      <c r="B188" s="3">
        <v>2005</v>
      </c>
      <c r="C188" s="3">
        <v>62</v>
      </c>
      <c r="D188" s="3" t="s">
        <v>15</v>
      </c>
      <c r="E188" s="3">
        <v>123</v>
      </c>
    </row>
    <row r="189" spans="1:7">
      <c r="A189" s="5" t="s">
        <v>67</v>
      </c>
      <c r="B189" s="3">
        <v>2010</v>
      </c>
      <c r="C189" s="3">
        <v>30</v>
      </c>
      <c r="D189" s="3" t="s">
        <v>15</v>
      </c>
      <c r="E189" s="3">
        <v>59</v>
      </c>
    </row>
    <row r="190" spans="1:7">
      <c r="A190" s="5" t="s">
        <v>67</v>
      </c>
      <c r="B190" s="3">
        <v>2015</v>
      </c>
      <c r="C190" s="3">
        <v>15</v>
      </c>
      <c r="D190" s="3" t="s">
        <v>15</v>
      </c>
      <c r="E190" s="3">
        <v>29</v>
      </c>
    </row>
    <row r="191" spans="1:7">
      <c r="A191" s="5"/>
    </row>
    <row r="192" spans="1:7">
      <c r="A192" s="5" t="s">
        <v>68</v>
      </c>
      <c r="B192" s="3">
        <v>1925</v>
      </c>
      <c r="C192" s="3">
        <f t="shared" ref="C192:C208" si="5">E192/2</f>
        <v>25500</v>
      </c>
      <c r="D192" s="3" t="s">
        <v>15</v>
      </c>
      <c r="E192" s="3">
        <v>51000</v>
      </c>
    </row>
    <row r="193" spans="1:5">
      <c r="A193" s="5" t="s">
        <v>68</v>
      </c>
      <c r="B193" s="3">
        <v>1930</v>
      </c>
      <c r="C193" s="3">
        <f t="shared" si="5"/>
        <v>26325</v>
      </c>
      <c r="D193" s="3" t="s">
        <v>15</v>
      </c>
      <c r="E193" s="3">
        <v>52650</v>
      </c>
    </row>
    <row r="194" spans="1:5">
      <c r="A194" s="5" t="s">
        <v>68</v>
      </c>
      <c r="B194" s="3">
        <v>1935</v>
      </c>
      <c r="C194" s="3">
        <f t="shared" si="5"/>
        <v>31209</v>
      </c>
      <c r="D194" s="3" t="s">
        <v>15</v>
      </c>
      <c r="E194" s="3">
        <v>62418</v>
      </c>
    </row>
    <row r="195" spans="1:5">
      <c r="A195" s="5" t="s">
        <v>68</v>
      </c>
      <c r="B195" s="3">
        <v>1940</v>
      </c>
      <c r="C195" s="3">
        <f t="shared" si="5"/>
        <v>24675</v>
      </c>
      <c r="D195" s="3" t="s">
        <v>15</v>
      </c>
      <c r="E195" s="3">
        <v>49350</v>
      </c>
    </row>
    <row r="196" spans="1:5">
      <c r="A196" s="5" t="s">
        <v>68</v>
      </c>
      <c r="B196" s="3">
        <v>1945</v>
      </c>
      <c r="C196" s="3">
        <f t="shared" si="5"/>
        <v>24152</v>
      </c>
      <c r="D196" s="3" t="s">
        <v>15</v>
      </c>
      <c r="E196" s="3">
        <v>48304</v>
      </c>
    </row>
    <row r="197" spans="1:5">
      <c r="A197" s="5" t="s">
        <v>68</v>
      </c>
      <c r="B197" s="3">
        <v>1950</v>
      </c>
      <c r="C197" s="3">
        <f t="shared" si="5"/>
        <v>24311</v>
      </c>
      <c r="D197" s="3" t="s">
        <v>15</v>
      </c>
      <c r="E197" s="3">
        <v>48622</v>
      </c>
    </row>
    <row r="198" spans="1:5">
      <c r="A198" s="5" t="s">
        <v>68</v>
      </c>
      <c r="B198" s="3">
        <v>1955</v>
      </c>
      <c r="C198" s="3">
        <f t="shared" si="5"/>
        <v>24629</v>
      </c>
      <c r="D198" s="3" t="s">
        <v>15</v>
      </c>
      <c r="E198" s="3">
        <v>49258</v>
      </c>
    </row>
    <row r="199" spans="1:5">
      <c r="A199" s="5" t="s">
        <v>68</v>
      </c>
      <c r="B199" s="3">
        <v>1960</v>
      </c>
      <c r="C199" s="3">
        <f t="shared" si="5"/>
        <v>3590</v>
      </c>
      <c r="D199" s="3" t="s">
        <v>15</v>
      </c>
      <c r="E199" s="3">
        <v>7180</v>
      </c>
    </row>
    <row r="200" spans="1:5">
      <c r="A200" s="5" t="s">
        <v>68</v>
      </c>
      <c r="B200" s="3">
        <v>1965</v>
      </c>
      <c r="C200" s="3">
        <f t="shared" si="5"/>
        <v>10500</v>
      </c>
      <c r="D200" s="3" t="s">
        <v>15</v>
      </c>
      <c r="E200" s="3">
        <v>21000</v>
      </c>
    </row>
    <row r="201" spans="1:5">
      <c r="A201" s="5" t="s">
        <v>68</v>
      </c>
      <c r="B201" s="3">
        <v>1972</v>
      </c>
      <c r="C201" s="3">
        <f t="shared" si="5"/>
        <v>7270</v>
      </c>
      <c r="D201" s="3" t="s">
        <v>15</v>
      </c>
      <c r="E201" s="3">
        <v>14540</v>
      </c>
    </row>
    <row r="202" spans="1:5">
      <c r="A202" s="5" t="s">
        <v>68</v>
      </c>
      <c r="B202" s="3">
        <v>1977</v>
      </c>
      <c r="C202" s="3">
        <f t="shared" si="5"/>
        <v>3715</v>
      </c>
      <c r="D202" s="3" t="s">
        <v>15</v>
      </c>
      <c r="E202" s="3">
        <v>7430</v>
      </c>
    </row>
    <row r="203" spans="1:5">
      <c r="A203" s="5" t="s">
        <v>68</v>
      </c>
      <c r="B203" s="3">
        <v>1982</v>
      </c>
      <c r="C203" s="3">
        <f t="shared" si="5"/>
        <v>6523</v>
      </c>
      <c r="D203" s="3" t="s">
        <v>15</v>
      </c>
      <c r="E203" s="3">
        <v>13046</v>
      </c>
    </row>
    <row r="204" spans="1:5">
      <c r="A204" s="5" t="s">
        <v>68</v>
      </c>
      <c r="B204" s="3">
        <v>1988</v>
      </c>
      <c r="C204" s="3">
        <f t="shared" si="5"/>
        <v>8543</v>
      </c>
      <c r="D204" s="3" t="s">
        <v>15</v>
      </c>
      <c r="E204" s="3">
        <v>17086</v>
      </c>
    </row>
    <row r="205" spans="1:5">
      <c r="A205" s="5" t="s">
        <v>68</v>
      </c>
      <c r="B205" s="3">
        <v>1993</v>
      </c>
      <c r="C205" s="3">
        <f t="shared" si="5"/>
        <v>11785</v>
      </c>
      <c r="D205" s="3" t="s">
        <v>15</v>
      </c>
      <c r="E205" s="3">
        <v>23570</v>
      </c>
    </row>
    <row r="206" spans="1:5">
      <c r="A206" s="5" t="s">
        <v>68</v>
      </c>
      <c r="B206" s="3">
        <v>1999</v>
      </c>
      <c r="C206" s="3">
        <f t="shared" si="5"/>
        <v>7890</v>
      </c>
      <c r="D206" s="3" t="s">
        <v>15</v>
      </c>
      <c r="E206" s="3">
        <v>15780</v>
      </c>
    </row>
    <row r="207" spans="1:5">
      <c r="A207" s="5" t="s">
        <v>68</v>
      </c>
      <c r="B207" s="3">
        <v>2005</v>
      </c>
      <c r="C207" s="3">
        <f t="shared" si="5"/>
        <v>10040</v>
      </c>
      <c r="D207" s="3" t="s">
        <v>15</v>
      </c>
      <c r="E207" s="3">
        <v>20080</v>
      </c>
    </row>
    <row r="208" spans="1:5">
      <c r="A208" s="5" t="s">
        <v>68</v>
      </c>
      <c r="B208" s="3">
        <v>2010</v>
      </c>
      <c r="C208" s="3">
        <f t="shared" si="5"/>
        <v>7859</v>
      </c>
      <c r="D208" s="3" t="s">
        <v>15</v>
      </c>
      <c r="E208" s="3">
        <v>15718</v>
      </c>
    </row>
    <row r="209" spans="1:5">
      <c r="A209" s="5" t="s">
        <v>68</v>
      </c>
      <c r="B209" s="3">
        <v>2015</v>
      </c>
      <c r="C209" s="3">
        <v>9922</v>
      </c>
      <c r="D209" s="3" t="s">
        <v>15</v>
      </c>
      <c r="E209" s="3">
        <v>19843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C31" sqref="C31"/>
    </sheetView>
  </sheetViews>
  <sheetFormatPr defaultRowHeight="12.6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Environment Climate Change Canada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Fitzsimmons,Michelle [St.John's]</dc:creator>
  <cp:keywords/>
  <dc:description/>
  <cp:lastModifiedBy>Calvert,Anna (elle, la | she, her) (ECCC)</cp:lastModifiedBy>
  <cp:revision/>
  <dcterms:created xsi:type="dcterms:W3CDTF">2018-12-20T14:01:29Z</dcterms:created>
  <dcterms:modified xsi:type="dcterms:W3CDTF">2023-11-28T18:10:58Z</dcterms:modified>
  <cp:category/>
  <cp:contentStatus/>
</cp:coreProperties>
</file>