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ilhelms\Desktop\ATPU trend Atlantic Region\"/>
    </mc:Choice>
  </mc:AlternateContent>
  <xr:revisionPtr revIDLastSave="0" documentId="8_{D6FB514A-2B4B-46CC-A14E-5C07E4E11A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rth Bird Isl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  <c r="O10" i="1"/>
  <c r="O11" i="1"/>
  <c r="O12" i="1"/>
  <c r="O13" i="1"/>
  <c r="O14" i="1"/>
  <c r="O8" i="1"/>
  <c r="N9" i="1"/>
  <c r="N10" i="1"/>
  <c r="N11" i="1"/>
  <c r="N12" i="1"/>
  <c r="N13" i="1"/>
  <c r="N14" i="1"/>
  <c r="N8" i="1"/>
  <c r="P8" i="1" s="1"/>
  <c r="B62" i="1"/>
  <c r="C62" i="1"/>
  <c r="D62" i="1"/>
  <c r="E62" i="1"/>
  <c r="A62" i="1"/>
  <c r="C29" i="1"/>
  <c r="J14" i="1"/>
  <c r="K14" i="1" s="1"/>
  <c r="L14" i="1"/>
  <c r="J13" i="1"/>
  <c r="K13" i="1" s="1"/>
  <c r="L13" i="1"/>
  <c r="J12" i="1"/>
  <c r="K12" i="1" s="1"/>
  <c r="L12" i="1"/>
  <c r="L9" i="1"/>
  <c r="L10" i="1"/>
  <c r="M10" i="1" s="1"/>
  <c r="L11" i="1"/>
  <c r="L8" i="1"/>
  <c r="J11" i="1"/>
  <c r="K11" i="1" s="1"/>
  <c r="J10" i="1"/>
  <c r="K10" i="1" s="1"/>
  <c r="J9" i="1"/>
  <c r="K9" i="1" s="1"/>
  <c r="K8" i="1"/>
  <c r="M8" i="1" s="1"/>
  <c r="J8" i="1"/>
  <c r="G62" i="1" l="1"/>
  <c r="M13" i="1"/>
  <c r="O17" i="1"/>
  <c r="P11" i="1"/>
  <c r="P14" i="1"/>
  <c r="M9" i="1"/>
  <c r="M17" i="1" s="1"/>
  <c r="K16" i="1"/>
  <c r="P13" i="1"/>
  <c r="P9" i="1"/>
  <c r="P12" i="1"/>
  <c r="M12" i="1"/>
  <c r="M14" i="1"/>
  <c r="K17" i="1"/>
  <c r="O16" i="1"/>
  <c r="M11" i="1"/>
  <c r="M16" i="1" s="1"/>
  <c r="C20" i="1" s="1"/>
  <c r="P10" i="1"/>
  <c r="N17" i="1"/>
  <c r="L16" i="1"/>
  <c r="N16" i="1"/>
  <c r="L17" i="1"/>
  <c r="C21" i="1" l="1"/>
  <c r="M18" i="1"/>
  <c r="C22" i="1" s="1"/>
  <c r="C24" i="1" s="1"/>
  <c r="P17" i="1"/>
  <c r="P16" i="1"/>
  <c r="E30" i="1" s="1"/>
  <c r="E31" i="1" s="1"/>
  <c r="C23" i="1" l="1"/>
</calcChain>
</file>

<file path=xl/sharedStrings.xml><?xml version="1.0" encoding="utf-8"?>
<sst xmlns="http://schemas.openxmlformats.org/spreadsheetml/2006/main" count="37" uniqueCount="35">
  <si>
    <t>Occupied area as obtained via Google Earth (imagery date: Sept. 4 2016) delineating habitat and based on GPS tracks while on the island.</t>
  </si>
  <si>
    <t>Perimeter = 577 m</t>
  </si>
  <si>
    <t>Area = 13,413 square meters</t>
  </si>
  <si>
    <t>Plots size used to assess occupancy and density = 3X3 m</t>
  </si>
  <si>
    <t xml:space="preserve"> </t>
  </si>
  <si>
    <t>Plot #</t>
  </si>
  <si>
    <t>WP</t>
  </si>
  <si>
    <t>Latitude</t>
  </si>
  <si>
    <t>Longitude</t>
  </si>
  <si>
    <t>Extra entrance</t>
  </si>
  <si>
    <t>Short</t>
  </si>
  <si>
    <t>UK</t>
  </si>
  <si>
    <t>Empty</t>
  </si>
  <si>
    <t>Occupied</t>
  </si>
  <si>
    <t>Total burrows</t>
  </si>
  <si>
    <t>Burrow density</t>
  </si>
  <si>
    <t>Occupancy rate</t>
  </si>
  <si>
    <t>Occupied burrow density</t>
  </si>
  <si>
    <t>Hole density</t>
  </si>
  <si>
    <t>Hole occupancy rate</t>
  </si>
  <si>
    <t>Occupied hole density</t>
  </si>
  <si>
    <t>Mean</t>
  </si>
  <si>
    <t>SE</t>
  </si>
  <si>
    <t>95% CI</t>
  </si>
  <si>
    <t>Population estimate</t>
  </si>
  <si>
    <t>LCI</t>
  </si>
  <si>
    <t>UCI</t>
  </si>
  <si>
    <t>Hole counts for west side</t>
  </si>
  <si>
    <t>Total hole count</t>
  </si>
  <si>
    <t>Area covered</t>
  </si>
  <si>
    <t>4587 square meters (as per Google Earth)</t>
  </si>
  <si>
    <t>Proportion of total area</t>
  </si>
  <si>
    <t>Population estimate of sampled area</t>
  </si>
  <si>
    <t>Population estimate extrapolated to whole island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</si>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</sst>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7" workbookViewId="0">
      <selection activeCell="I15" sqref="I15"/>
    </sheetView>
  </sheetViews>
  <sheetFormatPr defaultRowHeight="14.45"/>
  <cols>
    <col min="2" max="2" width="12.7109375" customWidth="1"/>
    <col min="4" max="4" width="13.85546875" customWidth="1"/>
    <col min="5" max="5" width="13.85546875" bestFit="1" customWidth="1"/>
    <col min="7" max="7" width="10.85546875" bestFit="1" customWidth="1"/>
    <col min="10" max="10" width="13.28515625" bestFit="1" customWidth="1"/>
    <col min="11" max="12" width="14.5703125" style="2" bestFit="1" customWidth="1"/>
    <col min="13" max="13" width="23.5703125" bestFit="1" customWidth="1"/>
    <col min="14" max="15" width="19" bestFit="1" customWidth="1"/>
    <col min="16" max="16" width="21" bestFit="1" customWidth="1"/>
  </cols>
  <sheetData>
    <row r="1" spans="1:16">
      <c r="A1" s="1">
        <v>43652</v>
      </c>
    </row>
    <row r="2" spans="1:16">
      <c r="A2" t="s">
        <v>0</v>
      </c>
    </row>
    <row r="3" spans="1:16">
      <c r="A3" t="s">
        <v>1</v>
      </c>
    </row>
    <row r="4" spans="1:16">
      <c r="A4" t="s">
        <v>2</v>
      </c>
    </row>
    <row r="5" spans="1:16">
      <c r="A5" t="s">
        <v>3</v>
      </c>
    </row>
    <row r="6" spans="1:16">
      <c r="A6" t="s">
        <v>4</v>
      </c>
    </row>
    <row r="7" spans="1:1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s="2" t="s">
        <v>15</v>
      </c>
      <c r="L7" s="2" t="s">
        <v>16</v>
      </c>
      <c r="M7" t="s">
        <v>17</v>
      </c>
      <c r="N7" t="s">
        <v>18</v>
      </c>
      <c r="O7" t="s">
        <v>19</v>
      </c>
      <c r="P7" t="s">
        <v>20</v>
      </c>
    </row>
    <row r="8" spans="1:16">
      <c r="A8">
        <v>1</v>
      </c>
      <c r="B8">
        <v>953</v>
      </c>
      <c r="C8">
        <v>48.634700000000002</v>
      </c>
      <c r="D8">
        <v>-53.0152</v>
      </c>
      <c r="E8">
        <v>21</v>
      </c>
      <c r="F8">
        <v>4</v>
      </c>
      <c r="G8">
        <v>0</v>
      </c>
      <c r="H8">
        <v>2</v>
      </c>
      <c r="I8">
        <v>1</v>
      </c>
      <c r="J8">
        <f t="shared" ref="J8:J14" si="0">SUM(G8:I8)</f>
        <v>3</v>
      </c>
      <c r="K8" s="2">
        <f t="shared" ref="K8:K14" si="1">J8/9</f>
        <v>0.33333333333333331</v>
      </c>
      <c r="L8" s="2">
        <f>I8/(H8+I8)</f>
        <v>0.33333333333333331</v>
      </c>
      <c r="M8" s="2">
        <f>K8*L8</f>
        <v>0.1111111111111111</v>
      </c>
      <c r="N8" s="2">
        <f>SUM(E8:I8)/9</f>
        <v>3.1111111111111112</v>
      </c>
      <c r="O8" s="2">
        <f>I8/(E8+F8+H8+I8)</f>
        <v>3.5714285714285712E-2</v>
      </c>
      <c r="P8" s="2">
        <f>N8*O8</f>
        <v>0.1111111111111111</v>
      </c>
    </row>
    <row r="9" spans="1:16">
      <c r="A9">
        <v>2</v>
      </c>
      <c r="B9">
        <v>954</v>
      </c>
      <c r="C9">
        <v>48.634300000000003</v>
      </c>
      <c r="D9">
        <v>-53.015999999999998</v>
      </c>
      <c r="E9">
        <v>11</v>
      </c>
      <c r="F9">
        <v>5</v>
      </c>
      <c r="G9">
        <v>2</v>
      </c>
      <c r="H9">
        <v>2</v>
      </c>
      <c r="I9">
        <v>11</v>
      </c>
      <c r="J9">
        <f t="shared" si="0"/>
        <v>15</v>
      </c>
      <c r="K9" s="2">
        <f t="shared" si="1"/>
        <v>1.6666666666666667</v>
      </c>
      <c r="L9" s="2">
        <f t="shared" ref="L9:L14" si="2">I9/(H9+I9)</f>
        <v>0.84615384615384615</v>
      </c>
      <c r="M9" s="2">
        <f t="shared" ref="M9:M14" si="3">K9*L9</f>
        <v>1.4102564102564104</v>
      </c>
      <c r="N9" s="2">
        <f t="shared" ref="N9:N14" si="4">SUM(E9:I9)/9</f>
        <v>3.4444444444444446</v>
      </c>
      <c r="O9" s="2">
        <f t="shared" ref="O9:O14" si="5">I9/(E9+F9+H9+I9)</f>
        <v>0.37931034482758619</v>
      </c>
      <c r="P9" s="2">
        <f t="shared" ref="P9:P14" si="6">N9*O9</f>
        <v>1.3065134099616857</v>
      </c>
    </row>
    <row r="10" spans="1:16">
      <c r="A10">
        <v>3</v>
      </c>
      <c r="B10">
        <v>955</v>
      </c>
      <c r="C10">
        <v>48.633699999999997</v>
      </c>
      <c r="D10">
        <v>-53.016100000000002</v>
      </c>
      <c r="E10">
        <v>14</v>
      </c>
      <c r="F10">
        <v>9</v>
      </c>
      <c r="G10">
        <v>0</v>
      </c>
      <c r="H10">
        <v>2</v>
      </c>
      <c r="I10">
        <v>5</v>
      </c>
      <c r="J10">
        <f t="shared" si="0"/>
        <v>7</v>
      </c>
      <c r="K10" s="2">
        <f t="shared" si="1"/>
        <v>0.77777777777777779</v>
      </c>
      <c r="L10" s="2">
        <f t="shared" si="2"/>
        <v>0.7142857142857143</v>
      </c>
      <c r="M10" s="2">
        <f t="shared" si="3"/>
        <v>0.55555555555555558</v>
      </c>
      <c r="N10" s="2">
        <f t="shared" si="4"/>
        <v>3.3333333333333335</v>
      </c>
      <c r="O10" s="2">
        <f t="shared" si="5"/>
        <v>0.16666666666666666</v>
      </c>
      <c r="P10" s="2">
        <f t="shared" si="6"/>
        <v>0.55555555555555558</v>
      </c>
    </row>
    <row r="11" spans="1:16">
      <c r="A11">
        <v>4</v>
      </c>
      <c r="B11">
        <v>956</v>
      </c>
      <c r="C11">
        <v>48.633800000000001</v>
      </c>
      <c r="D11">
        <v>-53.015799999999999</v>
      </c>
      <c r="E11">
        <v>7</v>
      </c>
      <c r="F11">
        <v>0</v>
      </c>
      <c r="G11">
        <v>4</v>
      </c>
      <c r="H11">
        <v>0</v>
      </c>
      <c r="I11">
        <v>6</v>
      </c>
      <c r="J11">
        <f t="shared" si="0"/>
        <v>10</v>
      </c>
      <c r="K11" s="2">
        <f t="shared" si="1"/>
        <v>1.1111111111111112</v>
      </c>
      <c r="L11" s="2">
        <f t="shared" si="2"/>
        <v>1</v>
      </c>
      <c r="M11" s="2">
        <f t="shared" si="3"/>
        <v>1.1111111111111112</v>
      </c>
      <c r="N11" s="2">
        <f t="shared" si="4"/>
        <v>1.8888888888888888</v>
      </c>
      <c r="O11" s="2">
        <f t="shared" si="5"/>
        <v>0.46153846153846156</v>
      </c>
      <c r="P11" s="2">
        <f t="shared" si="6"/>
        <v>0.87179487179487181</v>
      </c>
    </row>
    <row r="12" spans="1:16">
      <c r="A12">
        <v>5</v>
      </c>
      <c r="B12">
        <v>957</v>
      </c>
      <c r="C12">
        <v>48.633499999999998</v>
      </c>
      <c r="D12">
        <v>-53.016199999999998</v>
      </c>
      <c r="E12">
        <v>9</v>
      </c>
      <c r="F12">
        <v>6</v>
      </c>
      <c r="G12">
        <v>0</v>
      </c>
      <c r="H12">
        <v>2</v>
      </c>
      <c r="I12">
        <v>4</v>
      </c>
      <c r="J12">
        <f t="shared" si="0"/>
        <v>6</v>
      </c>
      <c r="K12" s="2">
        <f t="shared" si="1"/>
        <v>0.66666666666666663</v>
      </c>
      <c r="L12" s="2">
        <f t="shared" si="2"/>
        <v>0.66666666666666663</v>
      </c>
      <c r="M12" s="2">
        <f t="shared" si="3"/>
        <v>0.44444444444444442</v>
      </c>
      <c r="N12" s="2">
        <f t="shared" si="4"/>
        <v>2.3333333333333335</v>
      </c>
      <c r="O12" s="2">
        <f t="shared" si="5"/>
        <v>0.19047619047619047</v>
      </c>
      <c r="P12" s="2">
        <f t="shared" si="6"/>
        <v>0.44444444444444448</v>
      </c>
    </row>
    <row r="13" spans="1:16">
      <c r="A13">
        <v>6</v>
      </c>
      <c r="B13">
        <v>958</v>
      </c>
      <c r="C13">
        <v>48.633600000000001</v>
      </c>
      <c r="D13">
        <v>-53.015799999999999</v>
      </c>
      <c r="E13">
        <v>6</v>
      </c>
      <c r="F13">
        <v>0</v>
      </c>
      <c r="G13">
        <v>2</v>
      </c>
      <c r="H13">
        <v>1</v>
      </c>
      <c r="I13">
        <v>7</v>
      </c>
      <c r="J13">
        <f t="shared" si="0"/>
        <v>10</v>
      </c>
      <c r="K13" s="2">
        <f t="shared" si="1"/>
        <v>1.1111111111111112</v>
      </c>
      <c r="L13" s="2">
        <f t="shared" si="2"/>
        <v>0.875</v>
      </c>
      <c r="M13" s="2">
        <f t="shared" si="3"/>
        <v>0.97222222222222232</v>
      </c>
      <c r="N13" s="2">
        <f t="shared" si="4"/>
        <v>1.7777777777777777</v>
      </c>
      <c r="O13" s="2">
        <f t="shared" si="5"/>
        <v>0.5</v>
      </c>
      <c r="P13" s="2">
        <f t="shared" si="6"/>
        <v>0.88888888888888884</v>
      </c>
    </row>
    <row r="14" spans="1:16">
      <c r="A14">
        <v>7</v>
      </c>
      <c r="B14">
        <v>959</v>
      </c>
      <c r="C14">
        <v>48.633499999999998</v>
      </c>
      <c r="D14">
        <v>-53.016199999999998</v>
      </c>
      <c r="E14">
        <v>12</v>
      </c>
      <c r="F14">
        <v>8</v>
      </c>
      <c r="G14">
        <v>2</v>
      </c>
      <c r="H14">
        <v>4</v>
      </c>
      <c r="I14">
        <v>2</v>
      </c>
      <c r="J14">
        <f t="shared" si="0"/>
        <v>8</v>
      </c>
      <c r="K14" s="2">
        <f t="shared" si="1"/>
        <v>0.88888888888888884</v>
      </c>
      <c r="L14" s="2">
        <f t="shared" si="2"/>
        <v>0.33333333333333331</v>
      </c>
      <c r="M14" s="2">
        <f t="shared" si="3"/>
        <v>0.29629629629629628</v>
      </c>
      <c r="N14" s="2">
        <f t="shared" si="4"/>
        <v>3.1111111111111112</v>
      </c>
      <c r="O14" s="2">
        <f t="shared" si="5"/>
        <v>7.6923076923076927E-2</v>
      </c>
      <c r="P14" s="2">
        <f t="shared" si="6"/>
        <v>0.23931623931623933</v>
      </c>
    </row>
    <row r="16" spans="1:16">
      <c r="A16" t="s">
        <v>21</v>
      </c>
      <c r="K16" s="2">
        <f t="shared" ref="K16:P16" si="7">AVERAGE(K8:K14)</f>
        <v>0.93650793650793651</v>
      </c>
      <c r="L16" s="2">
        <f t="shared" si="7"/>
        <v>0.68125327053898477</v>
      </c>
      <c r="M16" s="2">
        <f t="shared" si="7"/>
        <v>0.70014245014245013</v>
      </c>
      <c r="N16" s="2">
        <f t="shared" si="7"/>
        <v>2.7142857142857144</v>
      </c>
      <c r="O16" s="2">
        <f t="shared" si="7"/>
        <v>0.25866128944946676</v>
      </c>
      <c r="P16" s="2">
        <f t="shared" si="7"/>
        <v>0.63108921729611378</v>
      </c>
    </row>
    <row r="17" spans="1:16">
      <c r="A17" t="s">
        <v>22</v>
      </c>
      <c r="K17" s="2">
        <f t="shared" ref="K17:P17" si="8">STDEV(K8:K14)/SQRT(7)</f>
        <v>0.1587301587301588</v>
      </c>
      <c r="L17" s="2">
        <f t="shared" si="8"/>
        <v>9.8769808057955308E-2</v>
      </c>
      <c r="M17" s="2">
        <f t="shared" si="8"/>
        <v>0.17885355498974234</v>
      </c>
      <c r="N17" s="2">
        <f t="shared" si="8"/>
        <v>0.26433853961474701</v>
      </c>
      <c r="O17" s="2">
        <f t="shared" si="8"/>
        <v>7.0678022016408618E-2</v>
      </c>
      <c r="P17" s="2">
        <f t="shared" si="8"/>
        <v>0.15773717028008721</v>
      </c>
    </row>
    <row r="18" spans="1:16">
      <c r="A18" t="s">
        <v>23</v>
      </c>
      <c r="M18" s="2">
        <f>M17*1.96</f>
        <v>0.35055296777989498</v>
      </c>
    </row>
    <row r="20" spans="1:16">
      <c r="A20" t="s">
        <v>24</v>
      </c>
      <c r="C20" s="3">
        <f>M16*13413</f>
        <v>9391.0106837606836</v>
      </c>
    </row>
    <row r="21" spans="1:16">
      <c r="A21" t="s">
        <v>22</v>
      </c>
      <c r="C21" s="3">
        <f>M17*13413</f>
        <v>2398.9627330774142</v>
      </c>
    </row>
    <row r="22" spans="1:16">
      <c r="A22" t="s">
        <v>23</v>
      </c>
      <c r="C22" s="3">
        <f>M18*13413</f>
        <v>4701.9669568317313</v>
      </c>
    </row>
    <row r="23" spans="1:16">
      <c r="A23" t="s">
        <v>25</v>
      </c>
      <c r="C23" s="3">
        <f>C20-C22</f>
        <v>4689.0437269289523</v>
      </c>
    </row>
    <row r="24" spans="1:16">
      <c r="A24" t="s">
        <v>26</v>
      </c>
      <c r="C24" s="3">
        <f>C20+C22</f>
        <v>14092.977640592415</v>
      </c>
    </row>
    <row r="26" spans="1:16">
      <c r="A26" t="s">
        <v>27</v>
      </c>
    </row>
    <row r="27" spans="1:16">
      <c r="A27" t="s">
        <v>28</v>
      </c>
      <c r="C27">
        <v>6515</v>
      </c>
    </row>
    <row r="28" spans="1:16">
      <c r="A28" t="s">
        <v>29</v>
      </c>
      <c r="C28" t="s">
        <v>30</v>
      </c>
    </row>
    <row r="29" spans="1:16">
      <c r="A29" t="s">
        <v>31</v>
      </c>
      <c r="C29">
        <f>4587/13413</f>
        <v>0.34198165958398569</v>
      </c>
    </row>
    <row r="30" spans="1:16">
      <c r="A30" t="s">
        <v>32</v>
      </c>
      <c r="E30">
        <f>C27*P16</f>
        <v>4111.5462506841814</v>
      </c>
    </row>
    <row r="31" spans="1:16">
      <c r="A31" t="s">
        <v>33</v>
      </c>
      <c r="E31">
        <f>E30/C29</f>
        <v>12022.709801706327</v>
      </c>
    </row>
    <row r="33" spans="1:5">
      <c r="A33">
        <v>12</v>
      </c>
      <c r="B33">
        <v>13</v>
      </c>
      <c r="C33">
        <v>12</v>
      </c>
      <c r="D33">
        <v>104</v>
      </c>
      <c r="E33">
        <v>105</v>
      </c>
    </row>
    <row r="34" spans="1:5">
      <c r="A34">
        <v>17</v>
      </c>
      <c r="B34">
        <v>7</v>
      </c>
      <c r="C34">
        <v>61</v>
      </c>
      <c r="D34">
        <v>100</v>
      </c>
      <c r="E34">
        <v>100</v>
      </c>
    </row>
    <row r="35" spans="1:5">
      <c r="A35">
        <v>12</v>
      </c>
      <c r="B35">
        <v>21</v>
      </c>
      <c r="C35">
        <v>39</v>
      </c>
      <c r="D35">
        <v>28</v>
      </c>
      <c r="E35">
        <v>100</v>
      </c>
    </row>
    <row r="36" spans="1:5">
      <c r="A36">
        <v>16</v>
      </c>
      <c r="B36">
        <v>24</v>
      </c>
      <c r="C36">
        <v>33</v>
      </c>
      <c r="D36">
        <v>24</v>
      </c>
      <c r="E36">
        <v>72</v>
      </c>
    </row>
    <row r="37" spans="1:5">
      <c r="A37">
        <v>20</v>
      </c>
      <c r="B37">
        <v>29</v>
      </c>
      <c r="C37">
        <v>92</v>
      </c>
      <c r="D37">
        <v>97</v>
      </c>
      <c r="E37">
        <v>97</v>
      </c>
    </row>
    <row r="38" spans="1:5">
      <c r="A38">
        <v>65</v>
      </c>
      <c r="B38">
        <v>27</v>
      </c>
      <c r="C38">
        <v>49</v>
      </c>
      <c r="D38">
        <v>89</v>
      </c>
      <c r="E38">
        <v>100</v>
      </c>
    </row>
    <row r="39" spans="1:5">
      <c r="A39">
        <v>19</v>
      </c>
      <c r="B39">
        <v>19</v>
      </c>
      <c r="C39">
        <v>100</v>
      </c>
      <c r="D39">
        <v>13</v>
      </c>
      <c r="E39">
        <v>92</v>
      </c>
    </row>
    <row r="40" spans="1:5">
      <c r="A40">
        <v>100</v>
      </c>
      <c r="B40">
        <v>21</v>
      </c>
      <c r="C40">
        <v>60</v>
      </c>
      <c r="D40">
        <v>71</v>
      </c>
      <c r="E40">
        <v>35</v>
      </c>
    </row>
    <row r="41" spans="1:5">
      <c r="A41">
        <v>86</v>
      </c>
      <c r="B41">
        <v>80</v>
      </c>
      <c r="C41">
        <v>106</v>
      </c>
      <c r="D41">
        <v>44</v>
      </c>
    </row>
    <row r="42" spans="1:5">
      <c r="A42">
        <v>14</v>
      </c>
      <c r="B42">
        <v>100</v>
      </c>
      <c r="C42">
        <v>100</v>
      </c>
      <c r="D42">
        <v>57</v>
      </c>
    </row>
    <row r="43" spans="1:5">
      <c r="A43">
        <v>110</v>
      </c>
      <c r="B43">
        <v>54</v>
      </c>
      <c r="C43">
        <v>32</v>
      </c>
      <c r="D43">
        <v>100</v>
      </c>
    </row>
    <row r="44" spans="1:5">
      <c r="A44">
        <v>100</v>
      </c>
      <c r="B44">
        <v>132</v>
      </c>
      <c r="C44">
        <v>51</v>
      </c>
      <c r="D44">
        <v>76</v>
      </c>
    </row>
    <row r="45" spans="1:5">
      <c r="A45">
        <v>34</v>
      </c>
      <c r="B45">
        <v>41</v>
      </c>
      <c r="C45">
        <v>32</v>
      </c>
      <c r="D45">
        <v>30</v>
      </c>
    </row>
    <row r="46" spans="1:5">
      <c r="A46">
        <v>90</v>
      </c>
      <c r="B46">
        <v>36</v>
      </c>
      <c r="C46">
        <v>12</v>
      </c>
      <c r="D46">
        <v>28</v>
      </c>
    </row>
    <row r="47" spans="1:5">
      <c r="A47">
        <v>110</v>
      </c>
      <c r="B47">
        <v>71</v>
      </c>
      <c r="C47">
        <v>24</v>
      </c>
      <c r="D47">
        <v>14</v>
      </c>
    </row>
    <row r="48" spans="1:5">
      <c r="A48">
        <v>98</v>
      </c>
      <c r="B48">
        <v>65</v>
      </c>
      <c r="C48">
        <v>67</v>
      </c>
      <c r="D48">
        <v>14</v>
      </c>
    </row>
    <row r="49" spans="1:7">
      <c r="A49">
        <v>52</v>
      </c>
      <c r="B49">
        <v>58</v>
      </c>
      <c r="C49">
        <v>67</v>
      </c>
      <c r="D49">
        <v>24</v>
      </c>
    </row>
    <row r="50" spans="1:7">
      <c r="A50">
        <v>64</v>
      </c>
      <c r="B50">
        <v>70</v>
      </c>
      <c r="C50">
        <v>76</v>
      </c>
      <c r="D50">
        <v>20</v>
      </c>
    </row>
    <row r="51" spans="1:7">
      <c r="A51">
        <v>61</v>
      </c>
      <c r="B51">
        <v>48</v>
      </c>
      <c r="C51">
        <v>83</v>
      </c>
      <c r="D51">
        <v>53</v>
      </c>
    </row>
    <row r="52" spans="1:7">
      <c r="A52">
        <v>83</v>
      </c>
      <c r="B52">
        <v>42</v>
      </c>
      <c r="C52">
        <v>62</v>
      </c>
      <c r="D52">
        <v>61</v>
      </c>
    </row>
    <row r="53" spans="1:7">
      <c r="A53">
        <v>20</v>
      </c>
      <c r="B53">
        <v>55</v>
      </c>
      <c r="C53">
        <v>71</v>
      </c>
      <c r="D53">
        <v>55</v>
      </c>
    </row>
    <row r="54" spans="1:7">
      <c r="A54">
        <v>63</v>
      </c>
      <c r="B54">
        <v>48</v>
      </c>
      <c r="C54">
        <v>70</v>
      </c>
      <c r="D54">
        <v>32</v>
      </c>
    </row>
    <row r="55" spans="1:7">
      <c r="A55">
        <v>46</v>
      </c>
      <c r="B55">
        <v>37</v>
      </c>
      <c r="C55">
        <v>92</v>
      </c>
      <c r="D55">
        <v>59</v>
      </c>
    </row>
    <row r="56" spans="1:7">
      <c r="A56">
        <v>11</v>
      </c>
      <c r="B56">
        <v>34</v>
      </c>
      <c r="C56">
        <v>100</v>
      </c>
      <c r="D56">
        <v>46</v>
      </c>
    </row>
    <row r="57" spans="1:7">
      <c r="A57">
        <v>87</v>
      </c>
      <c r="B57">
        <v>50</v>
      </c>
      <c r="C57">
        <v>70</v>
      </c>
      <c r="D57">
        <v>66</v>
      </c>
    </row>
    <row r="58" spans="1:7">
      <c r="A58">
        <v>70</v>
      </c>
      <c r="B58">
        <v>5</v>
      </c>
      <c r="C58">
        <v>25</v>
      </c>
      <c r="D58">
        <v>33</v>
      </c>
    </row>
    <row r="59" spans="1:7">
      <c r="A59">
        <v>61</v>
      </c>
      <c r="B59">
        <v>24</v>
      </c>
    </row>
    <row r="60" spans="1:7">
      <c r="A60">
        <v>111</v>
      </c>
      <c r="B60">
        <v>47</v>
      </c>
    </row>
    <row r="61" spans="1:7">
      <c r="G61" t="s">
        <v>34</v>
      </c>
    </row>
    <row r="62" spans="1:7">
      <c r="A62">
        <f>SUM(A33:A60)</f>
        <v>1632</v>
      </c>
      <c r="B62">
        <f t="shared" ref="B62:E62" si="9">SUM(B33:B60)</f>
        <v>1258</v>
      </c>
      <c r="C62">
        <f t="shared" si="9"/>
        <v>1586</v>
      </c>
      <c r="D62">
        <f t="shared" si="9"/>
        <v>1338</v>
      </c>
      <c r="E62">
        <f t="shared" si="9"/>
        <v>701</v>
      </c>
      <c r="G62">
        <f>SUM(A62:E62)</f>
        <v>6515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Environment Climate Change Canada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Wilhelm,Sabina [St. John's]</dc:creator>
  <cp:keywords/>
  <dc:description/>
  <cp:lastModifiedBy>Wilhelm,Sabina (elle, la | she, her) (ECCC)</cp:lastModifiedBy>
  <cp:revision/>
  <dcterms:created xsi:type="dcterms:W3CDTF">2019-07-09T13:21:41Z</dcterms:created>
  <dcterms:modified xsi:type="dcterms:W3CDTF">2024-02-06T17:17:53Z</dcterms:modified>
  <cp:category/>
  <cp:contentStatus/>
</cp:coreProperties>
</file>