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C0C5DC22-909B-48CF-B0DD-5691E71AD304}" xr6:coauthVersionLast="47" xr6:coauthVersionMax="47" xr10:uidLastSave="{00000000-0000-0000-0000-000000000000}"/>
  <bookViews>
    <workbookView xWindow="-120" yWindow="-120" windowWidth="38640" windowHeight="15840" firstSheet="17" activeTab="28" xr2:uid="{00000000-000D-0000-FFFF-FFFF00000000}"/>
  </bookViews>
  <sheets>
    <sheet name="7-12-10" sheetId="4" r:id="rId1"/>
    <sheet name="14-03-12" sheetId="6" r:id="rId2"/>
    <sheet name="13-11-12" sheetId="7" r:id="rId3"/>
    <sheet name="22-03-13" sheetId="8" r:id="rId4"/>
    <sheet name="23-05-13" sheetId="9" r:id="rId5"/>
    <sheet name="12-03-14" sheetId="10" r:id="rId6"/>
    <sheet name="10-07-14" sheetId="11" r:id="rId7"/>
    <sheet name="10-07-14 (2)" sheetId="12" r:id="rId8"/>
    <sheet name="05-05-15" sheetId="13" r:id="rId9"/>
    <sheet name="02-11-15" sheetId="14" r:id="rId10"/>
    <sheet name="24-11-16" sheetId="15" r:id="rId11"/>
    <sheet name="11-04-17" sheetId="16" r:id="rId12"/>
    <sheet name="02-07-17" sheetId="17" r:id="rId13"/>
    <sheet name="07-07-17" sheetId="18" r:id="rId14"/>
    <sheet name="28-06-19" sheetId="19" r:id="rId15"/>
    <sheet name="01-10-19" sheetId="20" r:id="rId16"/>
    <sheet name="06-03-20" sheetId="21" r:id="rId17"/>
    <sheet name="28-05-20" sheetId="22" r:id="rId18"/>
    <sheet name="27-10-20" sheetId="23" r:id="rId19"/>
    <sheet name="05-05-21" sheetId="24" r:id="rId20"/>
    <sheet name="18-06-21" sheetId="25" r:id="rId21"/>
    <sheet name="18-06-21 (2)" sheetId="26" r:id="rId22"/>
    <sheet name="05-02-22" sheetId="27" r:id="rId23"/>
    <sheet name="13-05-22" sheetId="28" r:id="rId24"/>
    <sheet name="15-10-22" sheetId="29" r:id="rId25"/>
    <sheet name="30-01-23" sheetId="30" r:id="rId26"/>
    <sheet name="12-05-24" sheetId="31" r:id="rId27"/>
    <sheet name="Activités" sheetId="5" r:id="rId28"/>
    <sheet name="2025-05-17 - 25-24947" sheetId="32" r:id="rId29"/>
  </sheets>
  <definedNames>
    <definedName name="a" localSheetId="15">'01-10-19'!$A$1:$F$89</definedName>
    <definedName name="a" localSheetId="12">'02-07-17'!$A$1:$F$89</definedName>
    <definedName name="a" localSheetId="9">'02-11-15'!$A$1:$F$89</definedName>
    <definedName name="a" localSheetId="22">'05-02-22'!$A$1:$F$89</definedName>
    <definedName name="a" localSheetId="8">'05-05-15'!$A$1:$F$89</definedName>
    <definedName name="a" localSheetId="19">'05-05-21'!$A$1:$F$89</definedName>
    <definedName name="a" localSheetId="16">'06-03-20'!$A$1:$F$89</definedName>
    <definedName name="a" localSheetId="13">'07-07-17'!$A$1:$F$89</definedName>
    <definedName name="a" localSheetId="11">'11-04-17'!$A$1:$F$89</definedName>
    <definedName name="a" localSheetId="26">'12-05-24'!$A$1:$F$89</definedName>
    <definedName name="a" localSheetId="23">'13-05-22'!$A$1:$F$89</definedName>
    <definedName name="a" localSheetId="24">'15-10-22'!$A$1:$F$89</definedName>
    <definedName name="a" localSheetId="20">'18-06-21'!$A$1:$F$89</definedName>
    <definedName name="a" localSheetId="21">'18-06-21 (2)'!$A$1:$F$89</definedName>
    <definedName name="a" localSheetId="10">'24-11-16'!$A$1:$F$89</definedName>
    <definedName name="a" localSheetId="18">'27-10-20'!$A$1:$F$89</definedName>
    <definedName name="a" localSheetId="17">'28-05-20'!$A$1:$F$89</definedName>
    <definedName name="a" localSheetId="14">'28-06-19'!$A$1:$F$89</definedName>
    <definedName name="a" localSheetId="25">'30-01-23'!$A$1:$F$89</definedName>
    <definedName name="Liste_Activités" localSheetId="15">Activités!$C$5:$C$45</definedName>
    <definedName name="Liste_Activités" localSheetId="12">Activités!$C$5:$C$45</definedName>
    <definedName name="Liste_Activités" localSheetId="9">Activités!$C$5:$C$45</definedName>
    <definedName name="Liste_Activités" localSheetId="22">Activités!$C$5:$C$45</definedName>
    <definedName name="Liste_Activités" localSheetId="8">Activités!$C$5:$C$45</definedName>
    <definedName name="Liste_Activités" localSheetId="19">Activités!$C$5:$C$45</definedName>
    <definedName name="Liste_Activités" localSheetId="16">Activités!$C$5:$C$45</definedName>
    <definedName name="Liste_Activités" localSheetId="13">Activités!$C$5:$C$45</definedName>
    <definedName name="Liste_Activités" localSheetId="11">Activités!$C$5:$C$45</definedName>
    <definedName name="Liste_Activités" localSheetId="26">Activités!$C$5:$C$45</definedName>
    <definedName name="Liste_Activités" localSheetId="23">Activités!$C$5:$C$45</definedName>
    <definedName name="Liste_Activités" localSheetId="24">Activités!$C$5:$C$45</definedName>
    <definedName name="Liste_Activités" localSheetId="20">Activités!$C$5:$C$45</definedName>
    <definedName name="Liste_Activités" localSheetId="21">Activités!$C$5:$C$45</definedName>
    <definedName name="Liste_Activités" localSheetId="10">Activités!$C$5:$C$45</definedName>
    <definedName name="Liste_Activités" localSheetId="18">Activités!$C$5:$C$45</definedName>
    <definedName name="Liste_Activités" localSheetId="17">Activités!$C$5:$C$45</definedName>
    <definedName name="Liste_Activités" localSheetId="14">Activités!$C$5:$C$45</definedName>
    <definedName name="Liste_Activités" localSheetId="25">Activités!$C$5:$C$45</definedName>
    <definedName name="Liste_Activités">Activités!$C$5:$C$45</definedName>
    <definedName name="_xlnm.Print_Area" localSheetId="15">'01-10-19'!$A$1:$F$89</definedName>
    <definedName name="_xlnm.Print_Area" localSheetId="12">'02-07-17'!$A$1:$F$89</definedName>
    <definedName name="_xlnm.Print_Area" localSheetId="9">'02-11-15'!$A$1:$F$89</definedName>
    <definedName name="_xlnm.Print_Area" localSheetId="22">'05-02-22'!$A$1:$F$89</definedName>
    <definedName name="_xlnm.Print_Area" localSheetId="8">'05-05-15'!$A$1:$F$89</definedName>
    <definedName name="_xlnm.Print_Area" localSheetId="19">'05-05-21'!$A$1:$F$89</definedName>
    <definedName name="_xlnm.Print_Area" localSheetId="16">'06-03-20'!$A$1:$F$89</definedName>
    <definedName name="_xlnm.Print_Area" localSheetId="13">'07-07-17'!$A$1:$F$89</definedName>
    <definedName name="_xlnm.Print_Area" localSheetId="6">'10-07-14'!$A$1:$F$95</definedName>
    <definedName name="_xlnm.Print_Area" localSheetId="7">'10-07-14 (2)'!$A$1:$F$95</definedName>
    <definedName name="_xlnm.Print_Area" localSheetId="11">'11-04-17'!$A$1:$F$89</definedName>
    <definedName name="_xlnm.Print_Area" localSheetId="5">'12-03-14'!$A$1:$F$95</definedName>
    <definedName name="_xlnm.Print_Area" localSheetId="26">'12-05-24'!$A$1:$F$89</definedName>
    <definedName name="_xlnm.Print_Area" localSheetId="23">'13-05-22'!$A$1:$F$89</definedName>
    <definedName name="_xlnm.Print_Area" localSheetId="2">'13-11-12'!$A$1:$F$95</definedName>
    <definedName name="_xlnm.Print_Area" localSheetId="1">'14-03-12'!$A$1:$F$95</definedName>
    <definedName name="_xlnm.Print_Area" localSheetId="24">'15-10-22'!$A$1:$F$89</definedName>
    <definedName name="_xlnm.Print_Area" localSheetId="20">'18-06-21'!$A$1:$F$89</definedName>
    <definedName name="_xlnm.Print_Area" localSheetId="21">'18-06-21 (2)'!$A$1:$F$89</definedName>
    <definedName name="_xlnm.Print_Area" localSheetId="28">'2025-05-17 - 25-24947'!$A$1:$F$88</definedName>
    <definedName name="_xlnm.Print_Area" localSheetId="3">'22-03-13'!$A$1:$F$95</definedName>
    <definedName name="_xlnm.Print_Area" localSheetId="4">'23-05-13'!$A$1:$F$95</definedName>
    <definedName name="_xlnm.Print_Area" localSheetId="10">'24-11-16'!$A$1:$F$89</definedName>
    <definedName name="_xlnm.Print_Area" localSheetId="18">'27-10-20'!$A$1:$F$89</definedName>
    <definedName name="_xlnm.Print_Area" localSheetId="17">'28-05-20'!$A$1:$F$89</definedName>
    <definedName name="_xlnm.Print_Area" localSheetId="14">'28-06-19'!$A$1:$F$89</definedName>
    <definedName name="_xlnm.Print_Area" localSheetId="25">'30-01-23'!$A$1:$F$89</definedName>
    <definedName name="_xlnm.Print_Area" localSheetId="0">'7-12-10'!$A$1:$F$95</definedName>
    <definedName name="_xlnm.Print_Area" localSheetId="27">Activités!$A$1:$D$45</definedName>
    <definedName name="Zone_impres_MI" localSheetId="15">#REF!</definedName>
    <definedName name="Zone_impres_MI" localSheetId="12">#REF!</definedName>
    <definedName name="Zone_impres_MI" localSheetId="9">#REF!</definedName>
    <definedName name="Zone_impres_MI" localSheetId="22">#REF!</definedName>
    <definedName name="Zone_impres_MI" localSheetId="8">#REF!</definedName>
    <definedName name="Zone_impres_MI" localSheetId="19">#REF!</definedName>
    <definedName name="Zone_impres_MI" localSheetId="16">#REF!</definedName>
    <definedName name="Zone_impres_MI" localSheetId="13">#REF!</definedName>
    <definedName name="Zone_impres_MI" localSheetId="6">#REF!</definedName>
    <definedName name="Zone_impres_MI" localSheetId="7">#REF!</definedName>
    <definedName name="Zone_impres_MI" localSheetId="11">#REF!</definedName>
    <definedName name="Zone_impres_MI" localSheetId="5">#REF!</definedName>
    <definedName name="Zone_impres_MI" localSheetId="26">#REF!</definedName>
    <definedName name="Zone_impres_MI" localSheetId="23">#REF!</definedName>
    <definedName name="Zone_impres_MI" localSheetId="2">#REF!</definedName>
    <definedName name="Zone_impres_MI" localSheetId="1">#REF!</definedName>
    <definedName name="Zone_impres_MI" localSheetId="24">#REF!</definedName>
    <definedName name="Zone_impres_MI" localSheetId="20">#REF!</definedName>
    <definedName name="Zone_impres_MI" localSheetId="21">#REF!</definedName>
    <definedName name="Zone_impres_MI" localSheetId="3">#REF!</definedName>
    <definedName name="Zone_impres_MI" localSheetId="4">#REF!</definedName>
    <definedName name="Zone_impres_MI" localSheetId="10">#REF!</definedName>
    <definedName name="Zone_impres_MI" localSheetId="18">#REF!</definedName>
    <definedName name="Zone_impres_MI" localSheetId="17">#REF!</definedName>
    <definedName name="Zone_impres_MI" localSheetId="14">#REF!</definedName>
    <definedName name="Zone_impres_MI" localSheetId="25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31" l="1"/>
  <c r="E69" i="31"/>
  <c r="E72" i="31" s="1"/>
  <c r="E69" i="30"/>
  <c r="E72" i="30"/>
  <c r="E73" i="30"/>
  <c r="E74" i="30"/>
  <c r="E76" i="30"/>
  <c r="E80" i="30"/>
  <c r="E35" i="29"/>
  <c r="E69" i="29"/>
  <c r="E72" i="29"/>
  <c r="E73" i="29"/>
  <c r="E74" i="29"/>
  <c r="E76" i="29"/>
  <c r="E80" i="29"/>
  <c r="E35" i="28"/>
  <c r="E69" i="28"/>
  <c r="E72" i="28"/>
  <c r="E73" i="28"/>
  <c r="E74" i="28"/>
  <c r="E76" i="28"/>
  <c r="E80" i="28"/>
  <c r="E35" i="27"/>
  <c r="E69" i="27"/>
  <c r="E72" i="27"/>
  <c r="E73" i="27"/>
  <c r="E74" i="27"/>
  <c r="E76" i="27"/>
  <c r="E80" i="27"/>
  <c r="E35" i="26"/>
  <c r="E69" i="26"/>
  <c r="E72" i="26"/>
  <c r="E73" i="26"/>
  <c r="E74" i="26"/>
  <c r="E76" i="26"/>
  <c r="E80" i="26"/>
  <c r="E35" i="25"/>
  <c r="E69" i="25"/>
  <c r="E72" i="25"/>
  <c r="E73" i="25"/>
  <c r="E74" i="25"/>
  <c r="E76" i="25"/>
  <c r="E80" i="25"/>
  <c r="E35" i="24"/>
  <c r="E69" i="24"/>
  <c r="E72" i="24"/>
  <c r="E73" i="24"/>
  <c r="E74" i="24"/>
  <c r="E76" i="24"/>
  <c r="E80" i="24"/>
  <c r="E38" i="23"/>
  <c r="E35" i="23"/>
  <c r="E69" i="23"/>
  <c r="E72" i="23"/>
  <c r="E73" i="23"/>
  <c r="E74" i="23"/>
  <c r="E76" i="23"/>
  <c r="E80" i="23"/>
  <c r="E41" i="22"/>
  <c r="E38" i="22"/>
  <c r="E35" i="22"/>
  <c r="E69" i="22"/>
  <c r="E72" i="22"/>
  <c r="E73" i="22"/>
  <c r="E74" i="22"/>
  <c r="E76" i="22"/>
  <c r="E80" i="22"/>
  <c r="E35" i="21"/>
  <c r="E69" i="21"/>
  <c r="E72" i="21"/>
  <c r="E73" i="21"/>
  <c r="E74" i="21"/>
  <c r="E76" i="21"/>
  <c r="E80" i="21"/>
  <c r="E69" i="20"/>
  <c r="E72" i="20"/>
  <c r="E73" i="20"/>
  <c r="E74" i="20"/>
  <c r="E76" i="20"/>
  <c r="E80" i="20"/>
  <c r="E35" i="19"/>
  <c r="E69" i="19"/>
  <c r="E72" i="19"/>
  <c r="E73" i="19"/>
  <c r="E74" i="19"/>
  <c r="E76" i="19"/>
  <c r="E80" i="19"/>
  <c r="E35" i="18"/>
  <c r="E69" i="18"/>
  <c r="E72" i="18"/>
  <c r="E73" i="18"/>
  <c r="E74" i="18"/>
  <c r="E76" i="18"/>
  <c r="E80" i="18"/>
  <c r="E35" i="17"/>
  <c r="E69" i="17"/>
  <c r="E72" i="17"/>
  <c r="E73" i="17"/>
  <c r="E74" i="17"/>
  <c r="E76" i="17"/>
  <c r="E80" i="17"/>
  <c r="E35" i="16"/>
  <c r="E69" i="16"/>
  <c r="E72" i="16"/>
  <c r="E73" i="16"/>
  <c r="E74" i="16"/>
  <c r="E76" i="16"/>
  <c r="E80" i="16"/>
  <c r="E35" i="15"/>
  <c r="E69" i="15"/>
  <c r="E72" i="15"/>
  <c r="E73" i="15"/>
  <c r="E74" i="15"/>
  <c r="E76" i="15"/>
  <c r="E80" i="15"/>
  <c r="E35" i="14"/>
  <c r="E38" i="14"/>
  <c r="E69" i="14"/>
  <c r="E72" i="14"/>
  <c r="E73" i="14"/>
  <c r="E74" i="14"/>
  <c r="E76" i="14"/>
  <c r="E80" i="14"/>
  <c r="E72" i="13"/>
  <c r="E74" i="13"/>
  <c r="E73" i="13"/>
  <c r="E76" i="13"/>
  <c r="E80" i="13"/>
  <c r="E36" i="12"/>
  <c r="E75" i="12"/>
  <c r="E78" i="12"/>
  <c r="E80" i="12"/>
  <c r="E79" i="12"/>
  <c r="E82" i="12"/>
  <c r="E86" i="12"/>
  <c r="E36" i="11"/>
  <c r="E75" i="11"/>
  <c r="E78" i="11"/>
  <c r="E79" i="11"/>
  <c r="E80" i="11"/>
  <c r="E36" i="10"/>
  <c r="E75" i="10"/>
  <c r="E78" i="10"/>
  <c r="E36" i="9"/>
  <c r="E75" i="9"/>
  <c r="E78" i="9"/>
  <c r="E82" i="11"/>
  <c r="E86" i="11"/>
  <c r="E80" i="10"/>
  <c r="E79" i="10"/>
  <c r="E82" i="10"/>
  <c r="E86" i="10"/>
  <c r="E79" i="9"/>
  <c r="E80" i="9"/>
  <c r="E36" i="8"/>
  <c r="E75" i="8"/>
  <c r="E78" i="8"/>
  <c r="E80" i="8"/>
  <c r="E36" i="7"/>
  <c r="E75" i="7"/>
  <c r="E78" i="7"/>
  <c r="E36" i="6"/>
  <c r="E75" i="6"/>
  <c r="E78" i="6"/>
  <c r="E36" i="4"/>
  <c r="E75" i="4"/>
  <c r="E78" i="4"/>
  <c r="E82" i="9"/>
  <c r="E86" i="9"/>
  <c r="E79" i="8"/>
  <c r="E79" i="7"/>
  <c r="E79" i="6"/>
  <c r="E79" i="4"/>
  <c r="E82" i="8"/>
  <c r="E86" i="8"/>
  <c r="E80" i="7"/>
  <c r="E82" i="7"/>
  <c r="E86" i="7"/>
  <c r="E80" i="6"/>
  <c r="E82" i="6"/>
  <c r="E86" i="6"/>
  <c r="E80" i="4"/>
  <c r="E82" i="4"/>
  <c r="E86" i="4"/>
  <c r="E74" i="31" l="1"/>
  <c r="E73" i="31"/>
  <c r="E76" i="31" s="1"/>
  <c r="E80" i="31" s="1"/>
</calcChain>
</file>

<file path=xl/sharedStrings.xml><?xml version="1.0" encoding="utf-8"?>
<sst xmlns="http://schemas.openxmlformats.org/spreadsheetml/2006/main" count="617" uniqueCount="153">
  <si>
    <t>NOTE D'HONORAIRES</t>
  </si>
  <si>
    <t>LISTE DES ACTIVITÉS POSSIBLE À FACTURER</t>
  </si>
  <si>
    <t xml:space="preserve"> - Rédaction de lettre pour envoie de documents aux gouvernements;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</si>
  <si>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</si>
  <si>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</si>
  <si>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</si>
  <si>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</si>
  <si>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</si>
  <si>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</si>
  <si>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</si>
  <si>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</si>
  <si>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</si>
  <si>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</si>
  <si>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</si>
  <si>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</si>
  <si>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</si>
  <si>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Préparation des formulaires de roulement requis;</t>
  </si>
  <si>
    <t>Consultation fiscale horaire</t>
  </si>
  <si>
    <t>Réorganisation</t>
  </si>
  <si>
    <t>Conformité</t>
  </si>
  <si>
    <t xml:space="preserve"> - Préparation de votre déclaration de revenu pour l'année d'imposition 2009;</t>
  </si>
  <si>
    <t xml:space="preserve"> - Préparation de votre déclaration de revenu ainsi que celle de votre conjoint pour l'année d'imposition 2009;</t>
  </si>
  <si>
    <t xml:space="preserve"> - Préparation de la déclaration de revenu de la société pour l'année d'imposition se terminant le xxx ;</t>
  </si>
  <si>
    <t xml:space="preserve"> - Divers calculs effectués;</t>
  </si>
  <si>
    <t xml:space="preserve"> - Lecture et rédaction de divers courriels;</t>
  </si>
  <si>
    <t xml:space="preserve"> - Discussions téléphoniques avec le conseiller juridique;</t>
  </si>
  <si>
    <t xml:space="preserve"> - Communication avec les gouvernements;</t>
  </si>
  <si>
    <t xml:space="preserve"> - Préparation de la déclaration de revenu de la fiducie pour l'année d'imposition se terminant le 31 décembre 2009;</t>
  </si>
  <si>
    <t xml:space="preserve"> - Rencontre avec vous pour la signature des documents préparés;</t>
  </si>
  <si>
    <t xml:space="preserve"> - Discussions téléphoniques avec vous ;</t>
  </si>
  <si>
    <t xml:space="preserve"> - Rencontre avec vous à nos bureaux relativement à xxx;</t>
  </si>
  <si>
    <t xml:space="preserve"> - Divers calculs effectués relativement à xxx;</t>
  </si>
  <si>
    <t xml:space="preserve"> - Préparation des formulaires de taxes requis;</t>
  </si>
  <si>
    <t xml:space="preserve"> - Lecture et rédaction de courriels dans le dossier de xxx;</t>
  </si>
  <si>
    <t xml:space="preserve"> - Lecture et rédaction de courriels ;</t>
  </si>
  <si>
    <t xml:space="preserve"> - Discussions téléphoniques avec vous relativement au dossier de xxx;</t>
  </si>
  <si>
    <t xml:space="preserve"> - Recherches et analyses fiscales relativement au dossier de xxx;</t>
  </si>
  <si>
    <t xml:space="preserve"> - 2ième révision de la T2 dans le dossier de xxx;</t>
  </si>
  <si>
    <t xml:space="preserve"> - Révision de la T2 de xxx et discussions avec les vérificateurs</t>
  </si>
  <si>
    <t xml:space="preserve"> - Recherche fiscale concernant le traitement fiscal de</t>
  </si>
  <si>
    <t xml:space="preserve"> - Révision de la T3 de xxx et discussions avec les vérificateurs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</si>
  <si>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</si>
  <si>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</si>
  <si>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</si>
  <si>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</si>
  <si>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</si>
  <si>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</si>
  <si>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</si>
  <si>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</si>
  <si>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</si>
  <si>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7 décembre 2010</t>
  </si>
  <si>
    <t>ANDRÉ ROY</t>
  </si>
  <si>
    <t>305 Place Tyrol</t>
  </si>
  <si>
    <t>Laval  Québec  H7K 2J5</t>
  </si>
  <si>
    <t># 10243</t>
  </si>
  <si>
    <t xml:space="preserve"> - Discussion téléphonique au sujets des honoraires professionnels - PCDA;</t>
  </si>
  <si>
    <t>Le 14 mars 2012</t>
  </si>
  <si>
    <t># 12037</t>
  </si>
  <si>
    <t xml:space="preserve"> - Recherche et courriel pour stratégie de fractionnement de revenus avec conjointe;</t>
  </si>
  <si>
    <t>Le 13 novembre 2012</t>
  </si>
  <si>
    <t># 12199</t>
  </si>
  <si>
    <t xml:space="preserve"> - Recherche - imposition d'un RPA - succession vs bénéficiaire et discussions;</t>
  </si>
  <si>
    <t>Le 22 mars 2013</t>
  </si>
  <si>
    <t># 13066</t>
  </si>
  <si>
    <t xml:space="preserve"> - Question sur revenu &amp; dépense d'intérêt dans fiducie vs dépense intérêt personnelle;</t>
  </si>
  <si>
    <t>Le 23 mai 2013</t>
  </si>
  <si>
    <t># 13147</t>
  </si>
  <si>
    <t xml:space="preserve"> - Question - crédit pour don et imposition de revenus de location gagnés dans une autre province;</t>
  </si>
  <si>
    <t>Le 12 mars 2014</t>
  </si>
  <si>
    <t># 14058</t>
  </si>
  <si>
    <t xml:space="preserve"> - Question - T1135;</t>
  </si>
  <si>
    <t>Le 10 juillet 2014</t>
  </si>
  <si>
    <t># 14168</t>
  </si>
  <si>
    <t xml:space="preserve"> - Rencontre pour T1135;</t>
  </si>
  <si>
    <t># 14168NC</t>
  </si>
  <si>
    <t>Le 28 août 2014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</si>
  <si>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</si>
  <si>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</si>
  <si>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5 mai 2015</t>
  </si>
  <si>
    <t>305 Place Tyrol
Laval  Québec  H7K 2J5</t>
  </si>
  <si>
    <t># 15106</t>
  </si>
  <si>
    <t xml:space="preserve"> - Recherche sur le crédit pour "recherche et sauvetage" et rédaction d'un courriel sommaire;</t>
  </si>
  <si>
    <t>Le 2 novembre 2015</t>
  </si>
  <si>
    <t># 15223</t>
  </si>
  <si>
    <t xml:space="preserve"> - Dossier Luc Lacroix;</t>
  </si>
  <si>
    <t xml:space="preserve"> - Analyse de T2 de services conseil PCDA;</t>
  </si>
  <si>
    <t>Le 24 novembre 2016</t>
  </si>
  <si>
    <t># 16260</t>
  </si>
  <si>
    <t>Le 11 avril 2017</t>
  </si>
  <si>
    <t># 17087</t>
  </si>
  <si>
    <t xml:space="preserve"> - Diverses questions en fiscalité sur impôts de clients ;</t>
  </si>
  <si>
    <t>Le 2 juillet 2017</t>
  </si>
  <si>
    <t># 17160</t>
  </si>
  <si>
    <t xml:space="preserve"> - Préparation d'un tableau pour l'étalement de l'imposition d'un gain en capital vs provision possible pour balance de prix de vente ;</t>
  </si>
  <si>
    <t>Le 7 juillet 2017</t>
  </si>
  <si>
    <t># 17173</t>
  </si>
  <si>
    <t xml:space="preserve"> - Discussion téléphonique en lien avec une avance à l'actionnaire pour l'achat d'une résidence personnelle ;</t>
  </si>
  <si>
    <t>Le 28 JUIN 2019</t>
  </si>
  <si>
    <t># 19177</t>
  </si>
  <si>
    <t xml:space="preserve"> - Discussion téléphonique en lien avec le dossier de Marcel Aubin ;</t>
  </si>
  <si>
    <t>Le 1ER OCTOBRE 2019</t>
  </si>
  <si>
    <t># 19251</t>
  </si>
  <si>
    <t xml:space="preserve"> - Dossier de PCDA - discussions téléphoniques et travail sur la déclaration de revenus de la société + analyse ;</t>
  </si>
  <si>
    <t>Le 6 MARS 2020</t>
  </si>
  <si>
    <t># 20046</t>
  </si>
  <si>
    <t xml:space="preserve"> - Tel relativement à avantage auto ;</t>
  </si>
  <si>
    <t>Le 28 MAI 2020</t>
  </si>
  <si>
    <t xml:space="preserve"> - Question sur droits d'auteur et cie de Marcel Aubin pour dividende reçu ;</t>
  </si>
  <si>
    <t xml:space="preserve"> - Discussion téléphonique - Acquisitions informatiques et amortissement ;</t>
  </si>
  <si>
    <t xml:space="preserve"> - Recherche et discussion téléphonioque pour règle de soft cost pour capitaliser intérêts pendant construction ;</t>
  </si>
  <si>
    <t># 20162</t>
  </si>
  <si>
    <t>Le 27 OCTOBRE 2020</t>
  </si>
  <si>
    <t># 20268</t>
  </si>
  <si>
    <t xml:space="preserve"> - Question sur amortissement fiscal dans dossier de Simon ;</t>
  </si>
  <si>
    <t xml:space="preserve"> - Consultation dans le dossier de Simon ;</t>
  </si>
  <si>
    <t>Le 5 MAI 2021</t>
  </si>
  <si>
    <t># 21198</t>
  </si>
  <si>
    <t xml:space="preserve"> - Recherche aidant naturel ;</t>
  </si>
  <si>
    <t>Le 18 JUIN 2021</t>
  </si>
  <si>
    <t># 21284</t>
  </si>
  <si>
    <t xml:space="preserve"> - Discussion avec vous relativement à la DPA dossier de Marcel et recherches fiscales et sommaire des mesures ;</t>
  </si>
  <si>
    <t>Le 28 OCTOBRE 2021</t>
  </si>
  <si>
    <t># 21415</t>
  </si>
  <si>
    <t xml:space="preserve"> - Discussion téléphonique et recheches fiscales sur report de pertes rétroactives et sommaire des conclusions ;</t>
  </si>
  <si>
    <t>Le 5 FÉVRIER 2022</t>
  </si>
  <si>
    <t># 22038</t>
  </si>
  <si>
    <t xml:space="preserve"> - Modifications à la T2 de PCD pour report rétro ;</t>
  </si>
  <si>
    <t>Le 13 MAI 2022</t>
  </si>
  <si>
    <t># 22185</t>
  </si>
  <si>
    <t xml:space="preserve"> - Discussion et recherches fiscales pour Simon - Prescription fédéral vs Québec ;</t>
  </si>
  <si>
    <t>Le 15 OCTOBRE 2022</t>
  </si>
  <si>
    <t># 22396</t>
  </si>
  <si>
    <t xml:space="preserve"> - Question relative à l'assurance-vie ;</t>
  </si>
  <si>
    <t>Le 30 JANVIER 2023</t>
  </si>
  <si>
    <t># 23008</t>
  </si>
  <si>
    <t xml:space="preserve"> - Analyse des calculs d'avantage-auto ;</t>
  </si>
  <si>
    <t>Le 12 MAI 2024</t>
  </si>
  <si>
    <t># 24246</t>
  </si>
  <si>
    <t xml:space="preserve"> - Dossier de Simon - analyses et recherches fiscales et courriels ;</t>
  </si>
  <si>
    <t>Simon Hébert Blanchard</t>
  </si>
  <si>
    <t>12 rue de l'Anse-aux-bateaux
Gatineau, QC, J8Z 3P4</t>
  </si>
  <si>
    <t>Le 17 MAI 2025</t>
  </si>
  <si>
    <t>SIMON HÉBERT-BLANCHARD</t>
  </si>
  <si>
    <t>12 L'ANSE AUX BATEAUX</t>
  </si>
  <si>
    <t>Gatineau, Québec, J8Z 3P4</t>
  </si>
  <si>
    <t>25-24947</t>
  </si>
  <si>
    <t xml:space="preserve"> - Travail avec votre comptable à la préparation/révision de votre déclarations de revenus;</t>
  </si>
  <si>
    <t/>
  </si>
  <si>
    <t xml:space="preserve"> - Préparation de simulation de l'impôt minimum de remplacement;</t>
  </si>
  <si>
    <t xml:space="preserve"> - Diverses discussions téléphoniques avec votre comptable;</t>
  </si>
  <si>
    <t>Heures</t>
  </si>
  <si>
    <t>Taux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</si>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</sst>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5" xfId="0" applyFont="1" applyBorder="1"/>
    <xf numFmtId="0" fontId="6" fillId="0" borderId="10" xfId="0" applyFont="1" applyBorder="1"/>
    <xf numFmtId="0" fontId="2" fillId="0" borderId="6" xfId="0" applyFont="1" applyBorder="1"/>
    <xf numFmtId="0" fontId="3" fillId="0" borderId="6" xfId="0" applyFont="1" applyBorder="1" applyAlignment="1">
      <alignment horizontal="left"/>
    </xf>
    <xf numFmtId="0" fontId="3" fillId="2" borderId="6" xfId="0" applyFont="1" applyFill="1" applyBorder="1" applyAlignment="1">
      <alignment horizontal="left" wrapText="1" shrinkToFit="1"/>
    </xf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3" xfId="2" applyNumberFormat="1" applyFont="1" applyFill="1" applyBorder="1"/>
    <xf numFmtId="0" fontId="18" fillId="0" borderId="0" xfId="0" applyFont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18" fillId="0" borderId="0" xfId="0" applyNumberFormat="1" applyFont="1" applyAlignment="1">
      <alignment horizontal="left"/>
    </xf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9" fillId="0" borderId="0" xfId="3" applyFont="1"/>
    <xf numFmtId="0" fontId="17" fillId="0" borderId="0" xfId="3" applyFont="1"/>
    <xf numFmtId="0" fontId="12" fillId="0" borderId="0" xfId="3" applyFont="1"/>
    <xf numFmtId="0" fontId="18" fillId="0" borderId="0" xfId="3" applyFont="1"/>
    <xf numFmtId="0" fontId="10" fillId="0" borderId="0" xfId="3" applyFont="1"/>
    <xf numFmtId="0" fontId="14" fillId="0" borderId="0" xfId="3" applyFont="1"/>
    <xf numFmtId="0" fontId="14" fillId="0" borderId="0" xfId="3" applyFont="1" applyAlignment="1">
      <alignment horizontal="center"/>
    </xf>
    <xf numFmtId="0" fontId="17" fillId="0" borderId="0" xfId="3" applyFont="1" applyAlignment="1">
      <alignment horizontal="right"/>
    </xf>
    <xf numFmtId="0" fontId="9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3" fillId="0" borderId="0" xfId="3" applyFont="1"/>
    <xf numFmtId="7" fontId="13" fillId="0" borderId="0" xfId="3" applyNumberFormat="1" applyFont="1"/>
    <xf numFmtId="0" fontId="13" fillId="0" borderId="0" xfId="3" applyFont="1" applyAlignment="1">
      <alignment horizontal="left" wrapText="1" indent="1" shrinkToFit="1"/>
    </xf>
    <xf numFmtId="0" fontId="18" fillId="0" borderId="0" xfId="3" applyFont="1" applyAlignment="1">
      <alignment horizontal="right"/>
    </xf>
    <xf numFmtId="10" fontId="18" fillId="0" borderId="0" xfId="3" applyNumberFormat="1" applyFont="1" applyAlignment="1">
      <alignment horizontal="left"/>
    </xf>
    <xf numFmtId="167" fontId="18" fillId="0" borderId="0" xfId="3" applyNumberFormat="1" applyFont="1" applyAlignment="1">
      <alignment horizontal="left"/>
    </xf>
    <xf numFmtId="166" fontId="18" fillId="0" borderId="0" xfId="3" applyNumberFormat="1" applyFont="1"/>
    <xf numFmtId="7" fontId="18" fillId="0" borderId="0" xfId="3" applyNumberFormat="1" applyFont="1"/>
    <xf numFmtId="0" fontId="20" fillId="4" borderId="15" xfId="3" applyFont="1" applyFill="1" applyBorder="1" applyAlignment="1">
      <alignment vertical="center"/>
    </xf>
    <xf numFmtId="0" fontId="21" fillId="4" borderId="16" xfId="3" applyFont="1" applyFill="1" applyBorder="1" applyAlignment="1">
      <alignment vertical="center"/>
    </xf>
    <xf numFmtId="7" fontId="20" fillId="4" borderId="17" xfId="3" applyNumberFormat="1" applyFont="1" applyFill="1" applyBorder="1" applyAlignment="1">
      <alignment vertical="center"/>
    </xf>
    <xf numFmtId="0" fontId="8" fillId="0" borderId="0" xfId="3" applyFont="1" applyAlignment="1">
      <alignment horizontal="center"/>
    </xf>
    <xf numFmtId="0" fontId="18" fillId="0" borderId="0" xfId="3" applyFont="1" applyAlignment="1">
      <alignment wrapTex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1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8" fillId="0" borderId="0" xfId="3" applyFont="1" applyAlignment="1">
      <alignment horizontal="left" indent="1"/>
    </xf>
    <xf numFmtId="0" fontId="18" fillId="0" borderId="0" xfId="3" applyFont="1" applyAlignment="1">
      <alignment horizontal="left"/>
    </xf>
    <xf numFmtId="0" fontId="15" fillId="0" borderId="0" xfId="3" applyFont="1" applyAlignment="1">
      <alignment horizontal="center"/>
    </xf>
    <xf numFmtId="0" fontId="19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13" fillId="0" borderId="0" xfId="3" applyFont="1" applyAlignment="1">
      <alignment horizontal="left" wrapText="1" indent="1" shrinkToFit="1"/>
    </xf>
    <xf numFmtId="0" fontId="11" fillId="0" borderId="14" xfId="3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23" fillId="0" borderId="0" xfId="3" applyFont="1"/>
    <xf numFmtId="4" fontId="23" fillId="0" borderId="0" xfId="3" applyNumberFormat="1" applyFont="1" applyAlignment="1">
      <alignment horizontal="right"/>
    </xf>
    <xf numFmtId="168" fontId="23" fillId="0" borderId="0" xfId="3" applyNumberFormat="1" applyFont="1" applyAlignment="1">
      <alignment horizontal="right"/>
    </xf>
    <xf numFmtId="4" fontId="23" fillId="5" borderId="0" xfId="3" applyNumberFormat="1" applyFont="1" applyFill="1" applyAlignment="1">
      <alignment horizontal="right"/>
    </xf>
    <xf numFmtId="0" fontId="23" fillId="0" borderId="0" xfId="3" applyFont="1" applyAlignment="1">
      <alignment horizontal="left" indent="2"/>
    </xf>
    <xf numFmtId="0" fontId="18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4" fontId="18" fillId="0" borderId="0" xfId="3" applyNumberFormat="1" applyFont="1" applyAlignment="1">
      <alignment horizontal="right" vertical="center"/>
    </xf>
    <xf numFmtId="168" fontId="18" fillId="0" borderId="0" xfId="3" applyNumberFormat="1" applyFont="1" applyAlignment="1">
      <alignment horizontal="right" vertical="center"/>
    </xf>
    <xf numFmtId="49" fontId="17" fillId="0" borderId="0" xfId="3" applyNumberFormat="1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0" fontId="18" fillId="0" borderId="1" xfId="3" applyFont="1" applyBorder="1" applyAlignment="1">
      <alignment vertical="center"/>
    </xf>
    <xf numFmtId="4" fontId="18" fillId="0" borderId="1" xfId="3" applyNumberFormat="1" applyFont="1" applyBorder="1" applyAlignment="1">
      <alignment horizontal="right" vertical="center"/>
    </xf>
    <xf numFmtId="168" fontId="18" fillId="0" borderId="1" xfId="3" applyNumberFormat="1" applyFont="1" applyBorder="1" applyAlignment="1">
      <alignment horizontal="right" vertical="center"/>
    </xf>
    <xf numFmtId="0" fontId="17" fillId="0" borderId="14" xfId="3" applyFont="1" applyBorder="1" applyAlignment="1">
      <alignment horizontal="center" vertical="center"/>
    </xf>
    <xf numFmtId="0" fontId="12" fillId="0" borderId="0" xfId="3" applyFont="1" applyAlignment="1">
      <alignment vertical="top"/>
    </xf>
    <xf numFmtId="0" fontId="24" fillId="0" borderId="0" xfId="3" applyFont="1" applyAlignment="1">
      <alignment horizontal="center" vertical="top"/>
    </xf>
    <xf numFmtId="0" fontId="13" fillId="0" borderId="0" xfId="3" applyFont="1" applyAlignment="1">
      <alignment vertical="center"/>
    </xf>
    <xf numFmtId="0" fontId="24" fillId="0" borderId="0" xfId="3" applyFont="1" applyAlignment="1">
      <alignment vertical="center"/>
    </xf>
    <xf numFmtId="4" fontId="25" fillId="0" borderId="0" xfId="3" applyNumberFormat="1" applyFont="1" applyAlignment="1">
      <alignment horizontal="center" vertical="center"/>
    </xf>
    <xf numFmtId="168" fontId="25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horizontal="left" indent="1"/>
    </xf>
    <xf numFmtId="2" fontId="13" fillId="0" borderId="0" xfId="3" applyNumberFormat="1" applyFont="1" applyAlignment="1">
      <alignment horizontal="right" vertical="center" wrapText="1" shrinkToFit="1"/>
    </xf>
    <xf numFmtId="168" fontId="13" fillId="0" borderId="0" xfId="3" applyNumberFormat="1" applyFont="1" applyAlignment="1">
      <alignment horizontal="right" vertical="center" wrapText="1" shrinkToFit="1"/>
    </xf>
    <xf numFmtId="2" fontId="13" fillId="0" borderId="0" xfId="3" applyNumberFormat="1" applyFont="1" applyAlignment="1">
      <alignment horizontal="right" vertical="center"/>
    </xf>
    <xf numFmtId="0" fontId="13" fillId="0" borderId="0" xfId="3" quotePrefix="1" applyFont="1" applyAlignment="1">
      <alignment horizontal="left" wrapText="1" indent="1" shrinkToFit="1"/>
    </xf>
    <xf numFmtId="0" fontId="24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5" fillId="0" borderId="0" xfId="3" applyNumberFormat="1" applyFont="1" applyAlignment="1">
      <alignment horizontal="center" vertical="center"/>
    </xf>
    <xf numFmtId="169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169" fontId="13" fillId="0" borderId="0" xfId="3" applyNumberFormat="1" applyFont="1" applyAlignment="1">
      <alignment horizontal="center" vertical="center"/>
    </xf>
    <xf numFmtId="168" fontId="13" fillId="0" borderId="0" xfId="3" applyNumberFormat="1" applyFont="1" applyAlignment="1">
      <alignment horizontal="center" vertical="center"/>
    </xf>
    <xf numFmtId="7" fontId="13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 shrinkToFit="1"/>
    </xf>
    <xf numFmtId="0" fontId="17" fillId="0" borderId="0" xfId="3" applyFont="1" applyAlignment="1">
      <alignment horizontal="left" vertical="center"/>
    </xf>
    <xf numFmtId="168" fontId="17" fillId="0" borderId="0" xfId="2" applyNumberFormat="1" applyFont="1"/>
    <xf numFmtId="0" fontId="18" fillId="0" borderId="0" xfId="3" applyFont="1" applyAlignment="1">
      <alignment horizontal="right" vertical="center"/>
    </xf>
    <xf numFmtId="168" fontId="18" fillId="0" borderId="0" xfId="2" applyNumberFormat="1" applyFont="1"/>
    <xf numFmtId="7" fontId="18" fillId="0" borderId="0" xfId="3" applyNumberFormat="1" applyFont="1" applyAlignment="1">
      <alignment horizontal="right" vertical="center"/>
    </xf>
    <xf numFmtId="168" fontId="17" fillId="0" borderId="0" xfId="5" applyNumberFormat="1" applyFont="1"/>
    <xf numFmtId="10" fontId="18" fillId="0" borderId="0" xfId="4" applyNumberFormat="1" applyFont="1" applyAlignment="1">
      <alignment horizontal="left" vertical="center"/>
    </xf>
    <xf numFmtId="168" fontId="18" fillId="0" borderId="0" xfId="5" applyNumberFormat="1" applyFont="1" applyBorder="1"/>
    <xf numFmtId="0" fontId="18" fillId="0" borderId="0" xfId="3" applyFont="1" applyAlignment="1">
      <alignment horizontal="left" vertical="center"/>
    </xf>
    <xf numFmtId="167" fontId="18" fillId="0" borderId="0" xfId="4" applyNumberFormat="1" applyFont="1" applyAlignment="1">
      <alignment horizontal="left" vertical="center"/>
    </xf>
    <xf numFmtId="168" fontId="18" fillId="0" borderId="2" xfId="5" applyNumberFormat="1" applyFont="1" applyBorder="1"/>
    <xf numFmtId="0" fontId="24" fillId="0" borderId="0" xfId="3" applyFont="1"/>
    <xf numFmtId="166" fontId="18" fillId="0" borderId="0" xfId="5" applyNumberFormat="1" applyFont="1" applyBorder="1"/>
    <xf numFmtId="168" fontId="17" fillId="0" borderId="3" xfId="2" applyNumberFormat="1" applyFont="1" applyBorder="1"/>
    <xf numFmtId="166" fontId="17" fillId="0" borderId="0" xfId="2" applyNumberFormat="1" applyFont="1" applyBorder="1"/>
    <xf numFmtId="168" fontId="18" fillId="0" borderId="0" xfId="3" applyNumberFormat="1" applyFont="1" applyAlignment="1">
      <alignment horizontal="left" vertical="center"/>
    </xf>
    <xf numFmtId="0" fontId="27" fillId="4" borderId="15" xfId="3" applyFont="1" applyFill="1" applyBorder="1" applyAlignment="1">
      <alignment horizontal="left" vertical="center"/>
    </xf>
    <xf numFmtId="0" fontId="27" fillId="4" borderId="16" xfId="3" applyFont="1" applyFill="1" applyBorder="1" applyAlignment="1">
      <alignment horizontal="left" vertical="center"/>
    </xf>
    <xf numFmtId="4" fontId="28" fillId="4" borderId="16" xfId="3" applyNumberFormat="1" applyFont="1" applyFill="1" applyBorder="1" applyAlignment="1">
      <alignment horizontal="right" vertical="center"/>
    </xf>
    <xf numFmtId="168" fontId="27" fillId="4" borderId="16" xfId="3" applyNumberFormat="1" applyFont="1" applyFill="1" applyBorder="1" applyAlignment="1">
      <alignment horizontal="right" vertical="center"/>
    </xf>
    <xf numFmtId="0" fontId="15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5" fillId="0" borderId="0" xfId="3" applyFont="1"/>
    <xf numFmtId="0" fontId="19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7" fillId="0" borderId="0" xfId="0" applyFont="1" applyAlignment="1">
      <alignment horizontal="center"/>
    </xf>
  </cellXfs>
  <cellStyles count="6">
    <cellStyle name="Milliers" xfId="1" builtinId="3"/>
    <cellStyle name="Milliers 2" xfId="5" xr:uid="{B5B2946D-FADC-49AB-AB8E-0B103E1FF014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D0AAFB8-9312-4CCF-ACCA-7C8F3840C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B1B7A1-4A32-49C2-8B48-45B086C9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E89DD9-9F34-40F5-B10A-2304E0D92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03501B-6EDB-4B2F-8182-72306B8F1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1BE550-4290-4514-88D9-6567517DC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1F6659-3723-4426-ADF8-763892F2A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CE18C7-0D21-4A8D-A241-569D25DB8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076E7B-6806-403D-A194-C8A15198B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9226C37-0FC1-45AC-8327-D2205AD93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A2A41A-CDDC-42F8-8447-9F9A47FC8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B2442F-1C07-4E46-AC61-07EA7E785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98C6866-E859-4F8F-A601-143C4C361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757EA88-46F9-4288-A76F-EDF038926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A372FF-FD57-4C71-9C49-E45EDD614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2E65D5A-BCED-4DC0-8D5B-DB431CF6E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679F19-F9EE-4322-86FC-2CADFDB4C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6FA9C3-3B86-4497-B626-0A30D2FD3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8673" name="Picture 1">
          <a:extLst>
            <a:ext uri="{FF2B5EF4-FFF2-40B4-BE49-F238E27FC236}">
              <a16:creationId xmlns:a16="http://schemas.microsoft.com/office/drawing/2014/main" id="{BC8F7A88-D9B8-656B-6757-7E416370D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zoomScale="80" zoomScaleNormal="100" zoomScaleSheetLayoutView="80" workbookViewId="0">
      <selection activeCell="B45" sqref="B45:D45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50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54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85" t="s">
        <v>0</v>
      </c>
      <c r="B31" s="85"/>
      <c r="C31" s="85"/>
      <c r="D31" s="85"/>
      <c r="E31" s="85"/>
      <c r="F31" s="8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82"/>
      <c r="C34" s="82"/>
      <c r="D34" s="82"/>
      <c r="E34" s="37"/>
      <c r="F34" s="30"/>
    </row>
    <row r="35" spans="1:6" ht="14.25" x14ac:dyDescent="0.2">
      <c r="A35" s="30"/>
      <c r="B35" s="82"/>
      <c r="C35" s="82"/>
      <c r="D35" s="82"/>
      <c r="E35" s="37"/>
      <c r="F35" s="30"/>
    </row>
    <row r="36" spans="1:6" ht="14.25" x14ac:dyDescent="0.2">
      <c r="A36" s="30"/>
      <c r="B36" s="82" t="s">
        <v>55</v>
      </c>
      <c r="C36" s="82"/>
      <c r="D36" s="82"/>
      <c r="E36" s="37">
        <f>0.25*175</f>
        <v>43.75</v>
      </c>
      <c r="F36" s="30"/>
    </row>
    <row r="37" spans="1:6" ht="14.25" x14ac:dyDescent="0.2">
      <c r="A37" s="30"/>
      <c r="B37" s="82"/>
      <c r="C37" s="82"/>
      <c r="D37" s="82"/>
      <c r="E37" s="37"/>
      <c r="F37" s="30"/>
    </row>
    <row r="38" spans="1:6" ht="14.25" x14ac:dyDescent="0.2">
      <c r="A38" s="30"/>
      <c r="B38" s="82"/>
      <c r="C38" s="82"/>
      <c r="D38" s="82"/>
      <c r="E38" s="37"/>
      <c r="F38" s="30"/>
    </row>
    <row r="39" spans="1:6" ht="14.25" x14ac:dyDescent="0.2">
      <c r="A39" s="30"/>
      <c r="B39" s="82"/>
      <c r="C39" s="82"/>
      <c r="D39" s="82"/>
      <c r="E39" s="37"/>
      <c r="F39" s="30"/>
    </row>
    <row r="40" spans="1:6" ht="14.25" x14ac:dyDescent="0.2">
      <c r="A40" s="30"/>
      <c r="B40" s="82"/>
      <c r="C40" s="82"/>
      <c r="D40" s="82"/>
      <c r="E40" s="37"/>
      <c r="F40" s="30"/>
    </row>
    <row r="41" spans="1:6" ht="13.5" customHeight="1" x14ac:dyDescent="0.2">
      <c r="A41" s="30"/>
      <c r="B41" s="82"/>
      <c r="C41" s="82"/>
      <c r="D41" s="82"/>
      <c r="E41" s="37"/>
      <c r="F41" s="30"/>
    </row>
    <row r="42" spans="1:6" ht="14.25" x14ac:dyDescent="0.2">
      <c r="A42" s="30"/>
      <c r="B42" s="82"/>
      <c r="C42" s="82"/>
      <c r="D42" s="82"/>
      <c r="E42" s="37"/>
      <c r="F42" s="30"/>
    </row>
    <row r="43" spans="1:6" ht="14.25" x14ac:dyDescent="0.2">
      <c r="A43" s="30"/>
      <c r="B43" s="82"/>
      <c r="C43" s="82"/>
      <c r="D43" s="82"/>
      <c r="E43" s="37"/>
      <c r="F43" s="30"/>
    </row>
    <row r="44" spans="1:6" ht="14.25" x14ac:dyDescent="0.2">
      <c r="A44" s="30"/>
      <c r="B44" s="82"/>
      <c r="C44" s="82"/>
      <c r="D44" s="82"/>
      <c r="E44" s="37"/>
      <c r="F44" s="30"/>
    </row>
    <row r="45" spans="1:6" ht="14.25" x14ac:dyDescent="0.2">
      <c r="A45" s="30"/>
      <c r="B45" s="82"/>
      <c r="C45" s="82"/>
      <c r="D45" s="82"/>
      <c r="E45" s="37"/>
      <c r="F45" s="30"/>
    </row>
    <row r="46" spans="1:6" ht="14.25" x14ac:dyDescent="0.2">
      <c r="A46" s="30"/>
      <c r="B46" s="82"/>
      <c r="C46" s="82"/>
      <c r="D46" s="82"/>
      <c r="E46" s="37"/>
      <c r="F46" s="30"/>
    </row>
    <row r="47" spans="1:6" ht="14.25" x14ac:dyDescent="0.2">
      <c r="A47" s="30"/>
      <c r="B47" s="82"/>
      <c r="C47" s="82"/>
      <c r="D47" s="82"/>
      <c r="E47" s="37"/>
      <c r="F47" s="30"/>
    </row>
    <row r="48" spans="1:6" ht="14.25" x14ac:dyDescent="0.2">
      <c r="A48" s="30"/>
      <c r="B48" s="82"/>
      <c r="C48" s="82"/>
      <c r="D48" s="82"/>
      <c r="E48" s="37"/>
      <c r="F48" s="30"/>
    </row>
    <row r="49" spans="1:6" ht="14.25" x14ac:dyDescent="0.2">
      <c r="A49" s="30"/>
      <c r="B49" s="82"/>
      <c r="C49" s="82"/>
      <c r="D49" s="82"/>
      <c r="E49" s="37"/>
      <c r="F49" s="30"/>
    </row>
    <row r="50" spans="1:6" ht="14.25" x14ac:dyDescent="0.2">
      <c r="A50" s="30"/>
      <c r="B50" s="82"/>
      <c r="C50" s="82"/>
      <c r="D50" s="82"/>
      <c r="E50" s="37"/>
      <c r="F50" s="30"/>
    </row>
    <row r="51" spans="1:6" ht="14.25" x14ac:dyDescent="0.2">
      <c r="A51" s="30"/>
      <c r="B51" s="82"/>
      <c r="C51" s="82"/>
      <c r="D51" s="82"/>
      <c r="E51" s="37"/>
      <c r="F51" s="30"/>
    </row>
    <row r="52" spans="1:6" ht="14.25" x14ac:dyDescent="0.2">
      <c r="A52" s="30"/>
      <c r="B52" s="82"/>
      <c r="C52" s="82"/>
      <c r="D52" s="82"/>
      <c r="E52" s="37"/>
      <c r="F52" s="30"/>
    </row>
    <row r="53" spans="1:6" ht="14.25" x14ac:dyDescent="0.2">
      <c r="A53" s="30"/>
      <c r="B53" s="82"/>
      <c r="C53" s="82"/>
      <c r="D53" s="82"/>
      <c r="E53" s="37"/>
      <c r="F53" s="30"/>
    </row>
    <row r="54" spans="1:6" ht="14.25" x14ac:dyDescent="0.2">
      <c r="A54" s="30"/>
      <c r="B54" s="82"/>
      <c r="C54" s="82"/>
      <c r="D54" s="82"/>
      <c r="E54" s="37"/>
      <c r="F54" s="30"/>
    </row>
    <row r="55" spans="1:6" ht="14.25" x14ac:dyDescent="0.2">
      <c r="A55" s="30"/>
      <c r="B55" s="82"/>
      <c r="C55" s="82"/>
      <c r="D55" s="82"/>
      <c r="E55" s="37"/>
      <c r="F55" s="30"/>
    </row>
    <row r="56" spans="1:6" ht="14.25" x14ac:dyDescent="0.2">
      <c r="A56" s="30"/>
      <c r="B56" s="82"/>
      <c r="C56" s="82"/>
      <c r="D56" s="82"/>
      <c r="E56" s="37"/>
      <c r="F56" s="30"/>
    </row>
    <row r="57" spans="1:6" ht="14.25" x14ac:dyDescent="0.2">
      <c r="A57" s="30"/>
      <c r="B57" s="82"/>
      <c r="C57" s="82"/>
      <c r="D57" s="82"/>
      <c r="E57" s="37"/>
      <c r="F57" s="30"/>
    </row>
    <row r="58" spans="1:6" ht="14.25" x14ac:dyDescent="0.2">
      <c r="A58" s="30"/>
      <c r="B58" s="82"/>
      <c r="C58" s="82"/>
      <c r="D58" s="82"/>
      <c r="E58" s="37"/>
      <c r="F58" s="30"/>
    </row>
    <row r="59" spans="1:6" ht="14.25" x14ac:dyDescent="0.2">
      <c r="A59" s="30"/>
      <c r="B59" s="82"/>
      <c r="C59" s="82"/>
      <c r="D59" s="82"/>
      <c r="E59" s="37"/>
      <c r="F59" s="30"/>
    </row>
    <row r="60" spans="1:6" ht="14.25" x14ac:dyDescent="0.2">
      <c r="A60" s="30"/>
      <c r="B60" s="82"/>
      <c r="C60" s="82"/>
      <c r="D60" s="82"/>
      <c r="E60" s="37"/>
      <c r="F60" s="30"/>
    </row>
    <row r="61" spans="1:6" ht="14.25" x14ac:dyDescent="0.2">
      <c r="A61" s="30"/>
      <c r="B61" s="82"/>
      <c r="C61" s="82"/>
      <c r="D61" s="82"/>
      <c r="E61" s="37"/>
      <c r="F61" s="30"/>
    </row>
    <row r="62" spans="1:6" ht="14.25" x14ac:dyDescent="0.2">
      <c r="A62" s="30"/>
      <c r="B62" s="82"/>
      <c r="C62" s="82"/>
      <c r="D62" s="82"/>
      <c r="E62" s="37"/>
      <c r="F62" s="30"/>
    </row>
    <row r="63" spans="1:6" ht="14.25" x14ac:dyDescent="0.2">
      <c r="A63" s="30"/>
      <c r="B63" s="82"/>
      <c r="C63" s="82"/>
      <c r="D63" s="82"/>
      <c r="E63" s="37"/>
      <c r="F63" s="30"/>
    </row>
    <row r="64" spans="1:6" ht="14.25" x14ac:dyDescent="0.2">
      <c r="A64" s="30"/>
      <c r="B64" s="82"/>
      <c r="C64" s="82"/>
      <c r="D64" s="82"/>
      <c r="E64" s="37"/>
      <c r="F64" s="30"/>
    </row>
    <row r="65" spans="1:6" ht="14.25" x14ac:dyDescent="0.2">
      <c r="A65" s="30"/>
      <c r="B65" s="82"/>
      <c r="C65" s="82"/>
      <c r="D65" s="82"/>
      <c r="E65" s="37"/>
      <c r="F65" s="30"/>
    </row>
    <row r="66" spans="1:6" ht="14.25" x14ac:dyDescent="0.2">
      <c r="A66" s="30"/>
      <c r="B66" s="82"/>
      <c r="C66" s="82"/>
      <c r="D66" s="82"/>
      <c r="E66" s="37"/>
      <c r="F66" s="30"/>
    </row>
    <row r="67" spans="1:6" ht="14.25" x14ac:dyDescent="0.2">
      <c r="A67" s="30"/>
      <c r="B67" s="82"/>
      <c r="C67" s="82"/>
      <c r="D67" s="82"/>
      <c r="E67" s="37"/>
      <c r="F67" s="30"/>
    </row>
    <row r="68" spans="1:6" ht="14.25" x14ac:dyDescent="0.2">
      <c r="A68" s="30"/>
      <c r="B68" s="82"/>
      <c r="C68" s="82"/>
      <c r="D68" s="82"/>
      <c r="E68" s="37"/>
      <c r="F68" s="30"/>
    </row>
    <row r="69" spans="1:6" ht="14.25" x14ac:dyDescent="0.2">
      <c r="A69" s="30"/>
      <c r="B69" s="82"/>
      <c r="C69" s="82"/>
      <c r="D69" s="82"/>
      <c r="E69" s="37"/>
      <c r="F69" s="30"/>
    </row>
    <row r="70" spans="1:6" ht="14.25" x14ac:dyDescent="0.2">
      <c r="A70" s="30"/>
      <c r="B70" s="82"/>
      <c r="C70" s="82"/>
      <c r="D70" s="82"/>
      <c r="E70" s="37"/>
      <c r="F70" s="30"/>
    </row>
    <row r="71" spans="1:6" ht="14.25" x14ac:dyDescent="0.2">
      <c r="A71" s="30"/>
      <c r="B71" s="82"/>
      <c r="C71" s="82"/>
      <c r="D71" s="82"/>
      <c r="E71" s="37"/>
      <c r="F71" s="30"/>
    </row>
    <row r="72" spans="1:6" ht="14.25" x14ac:dyDescent="0.2">
      <c r="A72" s="30"/>
      <c r="B72" s="82"/>
      <c r="C72" s="82"/>
      <c r="D72" s="82"/>
      <c r="E72" s="37"/>
      <c r="F72" s="30"/>
    </row>
    <row r="73" spans="1:6" ht="14.25" x14ac:dyDescent="0.2">
      <c r="A73" s="30"/>
      <c r="B73" s="82"/>
      <c r="C73" s="82"/>
      <c r="D73" s="82"/>
      <c r="E73" s="37"/>
      <c r="F73" s="30"/>
    </row>
    <row r="74" spans="1:6" ht="13.5" customHeight="1" x14ac:dyDescent="0.2">
      <c r="A74" s="30"/>
      <c r="B74" s="82"/>
      <c r="C74" s="82"/>
      <c r="D74" s="82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SUM(E34:E74)</f>
        <v>43.75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43.75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2.19</v>
      </c>
      <c r="F79" s="30"/>
    </row>
    <row r="80" spans="1:6" ht="13.5" customHeight="1" x14ac:dyDescent="0.2">
      <c r="A80" s="30"/>
      <c r="B80" s="35" t="s">
        <v>5</v>
      </c>
      <c r="C80" s="40">
        <v>7.4999999999999997E-2</v>
      </c>
      <c r="D80" s="35"/>
      <c r="E80" s="45">
        <f>ROUND((E78+E79)*C80,2)</f>
        <v>3.45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49.39</v>
      </c>
      <c r="F82" s="30"/>
    </row>
    <row r="83" spans="1:6" ht="15.75" thickTop="1" x14ac:dyDescent="0.2">
      <c r="A83" s="30"/>
      <c r="B83" s="84"/>
      <c r="C83" s="84"/>
      <c r="D83" s="84"/>
      <c r="E83" s="46"/>
      <c r="F83" s="30"/>
    </row>
    <row r="84" spans="1:6" ht="15" x14ac:dyDescent="0.2">
      <c r="A84" s="30"/>
      <c r="B84" s="83" t="s">
        <v>48</v>
      </c>
      <c r="C84" s="83"/>
      <c r="D84" s="83"/>
      <c r="E84" s="46">
        <v>0</v>
      </c>
      <c r="F84" s="30"/>
    </row>
    <row r="85" spans="1:6" ht="15" x14ac:dyDescent="0.2">
      <c r="A85" s="30"/>
      <c r="B85" s="84"/>
      <c r="C85" s="84"/>
      <c r="D85" s="84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49.39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88"/>
      <c r="C89" s="88"/>
      <c r="D89" s="88"/>
      <c r="E89" s="88"/>
      <c r="F89" s="30"/>
    </row>
    <row r="90" spans="1:6" ht="14.25" x14ac:dyDescent="0.2">
      <c r="A90" s="81" t="s">
        <v>49</v>
      </c>
      <c r="B90" s="81"/>
      <c r="C90" s="81"/>
      <c r="D90" s="81"/>
      <c r="E90" s="81"/>
      <c r="F90" s="81"/>
    </row>
    <row r="91" spans="1:6" ht="14.25" x14ac:dyDescent="0.2">
      <c r="A91" s="79" t="s">
        <v>8</v>
      </c>
      <c r="B91" s="79"/>
      <c r="C91" s="79"/>
      <c r="D91" s="79"/>
      <c r="E91" s="79"/>
      <c r="F91" s="79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89"/>
      <c r="C93" s="89"/>
      <c r="D93" s="89"/>
      <c r="E93" s="89"/>
      <c r="F93" s="30"/>
    </row>
    <row r="94" spans="1:6" ht="15" x14ac:dyDescent="0.2">
      <c r="A94" s="80" t="s">
        <v>9</v>
      </c>
      <c r="B94" s="80"/>
      <c r="C94" s="80"/>
      <c r="D94" s="80"/>
      <c r="E94" s="80"/>
      <c r="F94" s="80"/>
    </row>
    <row r="96" spans="1:6" ht="39.75" customHeight="1" x14ac:dyDescent="0.2">
      <c r="B96" s="86"/>
      <c r="C96" s="87"/>
      <c r="D96" s="87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82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83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84</v>
      </c>
      <c r="C35" s="99"/>
      <c r="D35" s="99"/>
      <c r="E35" s="67">
        <f>0.25*230</f>
        <v>57.5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 t="s">
        <v>85</v>
      </c>
      <c r="C38" s="99"/>
      <c r="D38" s="99"/>
      <c r="E38" s="67">
        <f>0.5*230</f>
        <v>115</v>
      </c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172.5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172.5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8.6300000000000008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17.21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198.34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198.34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2"/>
  <sheetViews>
    <sheetView view="pageBreakPreview" zoomScale="80" zoomScaleNormal="100" zoomScaleSheetLayoutView="80" workbookViewId="0">
      <selection activeCell="E36" sqref="E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86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87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84</v>
      </c>
      <c r="C35" s="99"/>
      <c r="D35" s="99"/>
      <c r="E35" s="67">
        <f>0.5*235</f>
        <v>117.5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/>
      <c r="C38" s="99"/>
      <c r="D38" s="99"/>
      <c r="E38" s="67"/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117.5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117.5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5.88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11.72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135.1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135.1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2"/>
  <sheetViews>
    <sheetView view="pageBreakPreview" zoomScale="80" zoomScaleNormal="100" zoomScaleSheetLayoutView="80" workbookViewId="0">
      <selection activeCell="E36" sqref="E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88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89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90</v>
      </c>
      <c r="C35" s="99"/>
      <c r="D35" s="99"/>
      <c r="E35" s="67">
        <f>0.7*245</f>
        <v>171.5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/>
      <c r="C38" s="99"/>
      <c r="D38" s="99"/>
      <c r="E38" s="67"/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171.5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171.5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8.58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17.11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197.19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197.19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91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92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93</v>
      </c>
      <c r="C35" s="99"/>
      <c r="D35" s="99"/>
      <c r="E35" s="67">
        <f>0.75*245</f>
        <v>183.75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/>
      <c r="C38" s="99"/>
      <c r="D38" s="99"/>
      <c r="E38" s="67"/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183.75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183.75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9.19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18.329999999999998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211.26999999999998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211.26999999999998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94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95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96</v>
      </c>
      <c r="C35" s="99"/>
      <c r="D35" s="99"/>
      <c r="E35" s="67">
        <f>0.25*245</f>
        <v>61.25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/>
      <c r="C38" s="99"/>
      <c r="D38" s="99"/>
      <c r="E38" s="67"/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61.25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61.25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3.06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6.11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70.42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70.42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B910-A116-4520-9393-7994B64DE633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97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98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99</v>
      </c>
      <c r="C35" s="99"/>
      <c r="D35" s="99"/>
      <c r="E35" s="67">
        <f>0.25*265</f>
        <v>66.25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/>
      <c r="C38" s="99"/>
      <c r="D38" s="99"/>
      <c r="E38" s="67"/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66.25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66.25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3.31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6.61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76.17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76.17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14C4F31-ED5E-44C8-9E65-0CE32289AF2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8802-0B56-48D2-B622-376E18CF2003}">
  <sheetPr>
    <pageSetUpPr fitToPage="1"/>
  </sheetPr>
  <dimension ref="A12:F92"/>
  <sheetViews>
    <sheetView view="pageBreakPreview" topLeftCell="A10" zoomScale="80" zoomScaleNormal="100" zoomScaleSheetLayoutView="80" workbookViewId="0">
      <selection activeCell="E35" sqref="E35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100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101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102</v>
      </c>
      <c r="C35" s="99"/>
      <c r="D35" s="99"/>
      <c r="E35" s="67">
        <v>265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/>
      <c r="C38" s="99"/>
      <c r="D38" s="99"/>
      <c r="E38" s="67"/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265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265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13.25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26.43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304.68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304.68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5C046C2D-FBFD-4C0A-B562-AB5B1BC51FD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481E-5B78-41C8-9C42-448B61DF2E62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6" sqref="B36:D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103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104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105</v>
      </c>
      <c r="C35" s="99"/>
      <c r="D35" s="99"/>
      <c r="E35" s="67">
        <f>0.25*285</f>
        <v>71.25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/>
      <c r="C38" s="99"/>
      <c r="D38" s="99"/>
      <c r="E38" s="67"/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71.25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71.25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3.56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7.11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81.92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81.92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2AFAA28-CE7B-4B5A-847F-B8D249032F5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8B7D-DB9A-4CF4-999F-8CB1C02B9D4D}">
  <sheetPr>
    <pageSetUpPr fitToPage="1"/>
  </sheetPr>
  <dimension ref="A12:F92"/>
  <sheetViews>
    <sheetView view="pageBreakPreview" topLeftCell="A6" zoomScale="80" zoomScaleNormal="100" zoomScaleSheetLayoutView="80" workbookViewId="0">
      <selection activeCell="E29" sqref="E29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106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110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107</v>
      </c>
      <c r="C35" s="99"/>
      <c r="D35" s="99"/>
      <c r="E35" s="67">
        <f>0.4*285</f>
        <v>114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 t="s">
        <v>108</v>
      </c>
      <c r="C38" s="99"/>
      <c r="D38" s="99"/>
      <c r="E38" s="67">
        <f>0.4*285</f>
        <v>114</v>
      </c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 t="s">
        <v>109</v>
      </c>
      <c r="C41" s="99"/>
      <c r="D41" s="99"/>
      <c r="E41" s="67">
        <f>0.4*285</f>
        <v>114</v>
      </c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342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342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17.100000000000001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34.11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393.21000000000004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393.21000000000004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A1E77612-E313-40AB-A2E5-5BCDFCB58D2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62B63-A901-4E4D-A35D-D0980F03E133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38" sqref="E38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111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112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113</v>
      </c>
      <c r="C35" s="99"/>
      <c r="D35" s="99"/>
      <c r="E35" s="67">
        <f>0.4*285</f>
        <v>114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 t="s">
        <v>114</v>
      </c>
      <c r="C38" s="99"/>
      <c r="D38" s="99"/>
      <c r="E38" s="67">
        <f>285</f>
        <v>285</v>
      </c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399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399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19.95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39.799999999999997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458.75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458.75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DA48542-1A66-4CAB-AE7F-9954301700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10" zoomScale="80" zoomScaleNormal="100" zoomScaleSheetLayoutView="80" workbookViewId="0">
      <selection activeCell="B70" sqref="B70:D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56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57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85" t="s">
        <v>0</v>
      </c>
      <c r="B31" s="85"/>
      <c r="C31" s="85"/>
      <c r="D31" s="85"/>
      <c r="E31" s="85"/>
      <c r="F31" s="8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82"/>
      <c r="C34" s="82"/>
      <c r="D34" s="82"/>
      <c r="E34" s="37"/>
      <c r="F34" s="30"/>
    </row>
    <row r="35" spans="1:6" ht="14.25" x14ac:dyDescent="0.2">
      <c r="A35" s="30"/>
      <c r="B35" s="82"/>
      <c r="C35" s="82"/>
      <c r="D35" s="82"/>
      <c r="E35" s="37"/>
      <c r="F35" s="30"/>
    </row>
    <row r="36" spans="1:6" ht="14.25" x14ac:dyDescent="0.2">
      <c r="A36" s="30"/>
      <c r="B36" s="82" t="s">
        <v>58</v>
      </c>
      <c r="C36" s="82"/>
      <c r="D36" s="82"/>
      <c r="E36" s="37">
        <f>0.5*190</f>
        <v>95</v>
      </c>
      <c r="F36" s="30"/>
    </row>
    <row r="37" spans="1:6" ht="14.25" x14ac:dyDescent="0.2">
      <c r="A37" s="30"/>
      <c r="B37" s="82"/>
      <c r="C37" s="82"/>
      <c r="D37" s="82"/>
      <c r="E37" s="37"/>
      <c r="F37" s="30"/>
    </row>
    <row r="38" spans="1:6" ht="14.25" x14ac:dyDescent="0.2">
      <c r="A38" s="30"/>
      <c r="B38" s="82"/>
      <c r="C38" s="82"/>
      <c r="D38" s="82"/>
      <c r="E38" s="37"/>
      <c r="F38" s="30"/>
    </row>
    <row r="39" spans="1:6" ht="14.25" x14ac:dyDescent="0.2">
      <c r="A39" s="30"/>
      <c r="B39" s="82"/>
      <c r="C39" s="82"/>
      <c r="D39" s="82"/>
      <c r="E39" s="37"/>
      <c r="F39" s="30"/>
    </row>
    <row r="40" spans="1:6" ht="14.25" x14ac:dyDescent="0.2">
      <c r="A40" s="30"/>
      <c r="B40" s="82"/>
      <c r="C40" s="82"/>
      <c r="D40" s="82"/>
      <c r="E40" s="37"/>
      <c r="F40" s="30"/>
    </row>
    <row r="41" spans="1:6" ht="13.5" customHeight="1" x14ac:dyDescent="0.2">
      <c r="A41" s="30"/>
      <c r="B41" s="82"/>
      <c r="C41" s="82"/>
      <c r="D41" s="82"/>
      <c r="E41" s="37"/>
      <c r="F41" s="30"/>
    </row>
    <row r="42" spans="1:6" ht="14.25" x14ac:dyDescent="0.2">
      <c r="A42" s="30"/>
      <c r="B42" s="82"/>
      <c r="C42" s="82"/>
      <c r="D42" s="82"/>
      <c r="E42" s="37"/>
      <c r="F42" s="30"/>
    </row>
    <row r="43" spans="1:6" ht="14.25" x14ac:dyDescent="0.2">
      <c r="A43" s="30"/>
      <c r="B43" s="82"/>
      <c r="C43" s="82"/>
      <c r="D43" s="82"/>
      <c r="E43" s="37"/>
      <c r="F43" s="30"/>
    </row>
    <row r="44" spans="1:6" ht="14.25" x14ac:dyDescent="0.2">
      <c r="A44" s="30"/>
      <c r="B44" s="82"/>
      <c r="C44" s="82"/>
      <c r="D44" s="82"/>
      <c r="E44" s="37"/>
      <c r="F44" s="30"/>
    </row>
    <row r="45" spans="1:6" ht="14.25" x14ac:dyDescent="0.2">
      <c r="A45" s="30"/>
      <c r="B45" s="82"/>
      <c r="C45" s="82"/>
      <c r="D45" s="82"/>
      <c r="E45" s="37"/>
      <c r="F45" s="30"/>
    </row>
    <row r="46" spans="1:6" ht="14.25" x14ac:dyDescent="0.2">
      <c r="A46" s="30"/>
      <c r="B46" s="82"/>
      <c r="C46" s="82"/>
      <c r="D46" s="82"/>
      <c r="E46" s="37"/>
      <c r="F46" s="30"/>
    </row>
    <row r="47" spans="1:6" ht="14.25" x14ac:dyDescent="0.2">
      <c r="A47" s="30"/>
      <c r="B47" s="82"/>
      <c r="C47" s="82"/>
      <c r="D47" s="82"/>
      <c r="E47" s="37"/>
      <c r="F47" s="30"/>
    </row>
    <row r="48" spans="1:6" ht="14.25" x14ac:dyDescent="0.2">
      <c r="A48" s="30"/>
      <c r="B48" s="82"/>
      <c r="C48" s="82"/>
      <c r="D48" s="82"/>
      <c r="E48" s="37"/>
      <c r="F48" s="30"/>
    </row>
    <row r="49" spans="1:6" ht="14.25" x14ac:dyDescent="0.2">
      <c r="A49" s="30"/>
      <c r="B49" s="82"/>
      <c r="C49" s="82"/>
      <c r="D49" s="82"/>
      <c r="E49" s="37"/>
      <c r="F49" s="30"/>
    </row>
    <row r="50" spans="1:6" ht="14.25" x14ac:dyDescent="0.2">
      <c r="A50" s="30"/>
      <c r="B50" s="82"/>
      <c r="C50" s="82"/>
      <c r="D50" s="82"/>
      <c r="E50" s="37"/>
      <c r="F50" s="30"/>
    </row>
    <row r="51" spans="1:6" ht="14.25" x14ac:dyDescent="0.2">
      <c r="A51" s="30"/>
      <c r="B51" s="82"/>
      <c r="C51" s="82"/>
      <c r="D51" s="82"/>
      <c r="E51" s="37"/>
      <c r="F51" s="30"/>
    </row>
    <row r="52" spans="1:6" ht="14.25" x14ac:dyDescent="0.2">
      <c r="A52" s="30"/>
      <c r="B52" s="82"/>
      <c r="C52" s="82"/>
      <c r="D52" s="82"/>
      <c r="E52" s="37"/>
      <c r="F52" s="30"/>
    </row>
    <row r="53" spans="1:6" ht="14.25" x14ac:dyDescent="0.2">
      <c r="A53" s="30"/>
      <c r="B53" s="82"/>
      <c r="C53" s="82"/>
      <c r="D53" s="82"/>
      <c r="E53" s="37"/>
      <c r="F53" s="30"/>
    </row>
    <row r="54" spans="1:6" ht="14.25" x14ac:dyDescent="0.2">
      <c r="A54" s="30"/>
      <c r="B54" s="82"/>
      <c r="C54" s="82"/>
      <c r="D54" s="82"/>
      <c r="E54" s="37"/>
      <c r="F54" s="30"/>
    </row>
    <row r="55" spans="1:6" ht="14.25" x14ac:dyDescent="0.2">
      <c r="A55" s="30"/>
      <c r="B55" s="82"/>
      <c r="C55" s="82"/>
      <c r="D55" s="82"/>
      <c r="E55" s="37"/>
      <c r="F55" s="30"/>
    </row>
    <row r="56" spans="1:6" ht="14.25" x14ac:dyDescent="0.2">
      <c r="A56" s="30"/>
      <c r="B56" s="82"/>
      <c r="C56" s="82"/>
      <c r="D56" s="82"/>
      <c r="E56" s="37"/>
      <c r="F56" s="30"/>
    </row>
    <row r="57" spans="1:6" ht="14.25" x14ac:dyDescent="0.2">
      <c r="A57" s="30"/>
      <c r="B57" s="82"/>
      <c r="C57" s="82"/>
      <c r="D57" s="82"/>
      <c r="E57" s="37"/>
      <c r="F57" s="30"/>
    </row>
    <row r="58" spans="1:6" ht="14.25" x14ac:dyDescent="0.2">
      <c r="A58" s="30"/>
      <c r="B58" s="82"/>
      <c r="C58" s="82"/>
      <c r="D58" s="82"/>
      <c r="E58" s="37"/>
      <c r="F58" s="30"/>
    </row>
    <row r="59" spans="1:6" ht="14.25" x14ac:dyDescent="0.2">
      <c r="A59" s="30"/>
      <c r="B59" s="82"/>
      <c r="C59" s="82"/>
      <c r="D59" s="82"/>
      <c r="E59" s="37"/>
      <c r="F59" s="30"/>
    </row>
    <row r="60" spans="1:6" ht="14.25" x14ac:dyDescent="0.2">
      <c r="A60" s="30"/>
      <c r="B60" s="82"/>
      <c r="C60" s="82"/>
      <c r="D60" s="82"/>
      <c r="E60" s="37"/>
      <c r="F60" s="30"/>
    </row>
    <row r="61" spans="1:6" ht="14.25" x14ac:dyDescent="0.2">
      <c r="A61" s="30"/>
      <c r="B61" s="82"/>
      <c r="C61" s="82"/>
      <c r="D61" s="82"/>
      <c r="E61" s="37"/>
      <c r="F61" s="30"/>
    </row>
    <row r="62" spans="1:6" ht="14.25" x14ac:dyDescent="0.2">
      <c r="A62" s="30"/>
      <c r="B62" s="82"/>
      <c r="C62" s="82"/>
      <c r="D62" s="82"/>
      <c r="E62" s="37"/>
      <c r="F62" s="30"/>
    </row>
    <row r="63" spans="1:6" ht="14.25" x14ac:dyDescent="0.2">
      <c r="A63" s="30"/>
      <c r="B63" s="82"/>
      <c r="C63" s="82"/>
      <c r="D63" s="82"/>
      <c r="E63" s="37"/>
      <c r="F63" s="30"/>
    </row>
    <row r="64" spans="1:6" ht="14.25" x14ac:dyDescent="0.2">
      <c r="A64" s="30"/>
      <c r="B64" s="82"/>
      <c r="C64" s="82"/>
      <c r="D64" s="82"/>
      <c r="E64" s="37"/>
      <c r="F64" s="30"/>
    </row>
    <row r="65" spans="1:6" ht="14.25" x14ac:dyDescent="0.2">
      <c r="A65" s="30"/>
      <c r="B65" s="82"/>
      <c r="C65" s="82"/>
      <c r="D65" s="82"/>
      <c r="E65" s="37"/>
      <c r="F65" s="30"/>
    </row>
    <row r="66" spans="1:6" ht="14.25" x14ac:dyDescent="0.2">
      <c r="A66" s="30"/>
      <c r="B66" s="82"/>
      <c r="C66" s="82"/>
      <c r="D66" s="82"/>
      <c r="E66" s="37"/>
      <c r="F66" s="30"/>
    </row>
    <row r="67" spans="1:6" ht="14.25" x14ac:dyDescent="0.2">
      <c r="A67" s="30"/>
      <c r="B67" s="82"/>
      <c r="C67" s="82"/>
      <c r="D67" s="82"/>
      <c r="E67" s="37"/>
      <c r="F67" s="30"/>
    </row>
    <row r="68" spans="1:6" ht="14.25" x14ac:dyDescent="0.2">
      <c r="A68" s="30"/>
      <c r="B68" s="82"/>
      <c r="C68" s="82"/>
      <c r="D68" s="82"/>
      <c r="E68" s="37"/>
      <c r="F68" s="30"/>
    </row>
    <row r="69" spans="1:6" ht="14.25" x14ac:dyDescent="0.2">
      <c r="A69" s="30"/>
      <c r="B69" s="82"/>
      <c r="C69" s="82"/>
      <c r="D69" s="82"/>
      <c r="E69" s="37"/>
      <c r="F69" s="30"/>
    </row>
    <row r="70" spans="1:6" ht="14.25" x14ac:dyDescent="0.2">
      <c r="A70" s="30"/>
      <c r="B70" s="82"/>
      <c r="C70" s="82"/>
      <c r="D70" s="82"/>
      <c r="E70" s="37"/>
      <c r="F70" s="30"/>
    </row>
    <row r="71" spans="1:6" ht="14.25" x14ac:dyDescent="0.2">
      <c r="A71" s="30"/>
      <c r="B71" s="82"/>
      <c r="C71" s="82"/>
      <c r="D71" s="82"/>
      <c r="E71" s="37"/>
      <c r="F71" s="30"/>
    </row>
    <row r="72" spans="1:6" ht="14.25" x14ac:dyDescent="0.2">
      <c r="A72" s="30"/>
      <c r="B72" s="82"/>
      <c r="C72" s="82"/>
      <c r="D72" s="82"/>
      <c r="E72" s="37"/>
      <c r="F72" s="30"/>
    </row>
    <row r="73" spans="1:6" ht="14.25" x14ac:dyDescent="0.2">
      <c r="A73" s="30"/>
      <c r="B73" s="82"/>
      <c r="C73" s="82"/>
      <c r="D73" s="82"/>
      <c r="E73" s="37"/>
      <c r="F73" s="30"/>
    </row>
    <row r="74" spans="1:6" ht="13.5" customHeight="1" x14ac:dyDescent="0.2">
      <c r="A74" s="30"/>
      <c r="B74" s="82"/>
      <c r="C74" s="82"/>
      <c r="D74" s="82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SUM(E34:E74)</f>
        <v>95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95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4.75</v>
      </c>
      <c r="F79" s="30"/>
    </row>
    <row r="80" spans="1:6" ht="13.5" customHeight="1" x14ac:dyDescent="0.2">
      <c r="A80" s="30"/>
      <c r="B80" s="35" t="s">
        <v>5</v>
      </c>
      <c r="C80" s="40">
        <v>9.5000000000000001E-2</v>
      </c>
      <c r="D80" s="35"/>
      <c r="E80" s="45">
        <f>ROUND((E78+E79)*C80,2)</f>
        <v>9.48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109.23</v>
      </c>
      <c r="F82" s="30"/>
    </row>
    <row r="83" spans="1:6" ht="15.75" thickTop="1" x14ac:dyDescent="0.2">
      <c r="A83" s="30"/>
      <c r="B83" s="84"/>
      <c r="C83" s="84"/>
      <c r="D83" s="84"/>
      <c r="E83" s="46"/>
      <c r="F83" s="30"/>
    </row>
    <row r="84" spans="1:6" ht="15" x14ac:dyDescent="0.2">
      <c r="A84" s="30"/>
      <c r="B84" s="83" t="s">
        <v>48</v>
      </c>
      <c r="C84" s="83"/>
      <c r="D84" s="83"/>
      <c r="E84" s="46">
        <v>0</v>
      </c>
      <c r="F84" s="30"/>
    </row>
    <row r="85" spans="1:6" ht="15" x14ac:dyDescent="0.2">
      <c r="A85" s="30"/>
      <c r="B85" s="84"/>
      <c r="C85" s="84"/>
      <c r="D85" s="84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109.23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88"/>
      <c r="C89" s="88"/>
      <c r="D89" s="88"/>
      <c r="E89" s="88"/>
      <c r="F89" s="30"/>
    </row>
    <row r="90" spans="1:6" ht="14.25" x14ac:dyDescent="0.2">
      <c r="A90" s="81" t="s">
        <v>49</v>
      </c>
      <c r="B90" s="81"/>
      <c r="C90" s="81"/>
      <c r="D90" s="81"/>
      <c r="E90" s="81"/>
      <c r="F90" s="81"/>
    </row>
    <row r="91" spans="1:6" ht="14.25" x14ac:dyDescent="0.2">
      <c r="A91" s="79" t="s">
        <v>8</v>
      </c>
      <c r="B91" s="79"/>
      <c r="C91" s="79"/>
      <c r="D91" s="79"/>
      <c r="E91" s="79"/>
      <c r="F91" s="79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89"/>
      <c r="C93" s="89"/>
      <c r="D93" s="89"/>
      <c r="E93" s="89"/>
      <c r="F93" s="30"/>
    </row>
    <row r="94" spans="1:6" ht="15" x14ac:dyDescent="0.2">
      <c r="A94" s="80" t="s">
        <v>9</v>
      </c>
      <c r="B94" s="80"/>
      <c r="C94" s="80"/>
      <c r="D94" s="80"/>
      <c r="E94" s="80"/>
      <c r="F94" s="80"/>
    </row>
    <row r="96" spans="1:6" ht="39.75" customHeight="1" x14ac:dyDescent="0.2">
      <c r="B96" s="86"/>
      <c r="C96" s="87"/>
      <c r="D96" s="87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5F54-F1C6-41B4-AFAF-5BABEA28E0A0}">
  <sheetPr>
    <pageSetUpPr fitToPage="1"/>
  </sheetPr>
  <dimension ref="A12:F92"/>
  <sheetViews>
    <sheetView view="pageBreakPreview" topLeftCell="A10" zoomScale="80" zoomScaleNormal="100" zoomScaleSheetLayoutView="80" workbookViewId="0">
      <selection activeCell="E36" sqref="E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115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116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114</v>
      </c>
      <c r="C35" s="99"/>
      <c r="D35" s="99"/>
      <c r="E35" s="67">
        <f>0.3*295</f>
        <v>88.5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 t="s">
        <v>117</v>
      </c>
      <c r="C38" s="99"/>
      <c r="D38" s="99"/>
      <c r="E38" s="67">
        <v>295</v>
      </c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383.5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383.5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19.18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38.25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440.93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440.93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9C6A4DA3-3D28-4AB2-B96B-1F9003EC38C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D76C-5EB9-4ABA-B4CD-3637EB1F4748}">
  <sheetPr>
    <pageSetUpPr fitToPage="1"/>
  </sheetPr>
  <dimension ref="A12:F92"/>
  <sheetViews>
    <sheetView view="pageBreakPreview" zoomScale="80" zoomScaleNormal="100" zoomScaleSheetLayoutView="80" workbookViewId="0">
      <selection activeCell="B40" sqref="B40:D40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118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119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120</v>
      </c>
      <c r="C35" s="99"/>
      <c r="D35" s="99"/>
      <c r="E35" s="67">
        <f>0.75*295</f>
        <v>221.25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/>
      <c r="C38" s="99"/>
      <c r="D38" s="99"/>
      <c r="E38" s="67"/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221.25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221.25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11.06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22.07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254.38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254.38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B36060B-E77A-4854-A0DC-E07C9D47170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109D-1A05-4912-B8EF-7CA169CF1DF4}">
  <sheetPr>
    <pageSetUpPr fitToPage="1"/>
  </sheetPr>
  <dimension ref="A12:F92"/>
  <sheetViews>
    <sheetView view="pageBreakPreview" topLeftCell="A21" zoomScale="80" zoomScaleNormal="100" zoomScaleSheetLayoutView="80" workbookViewId="0">
      <selection activeCell="B36" sqref="B36:D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121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122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123</v>
      </c>
      <c r="C35" s="99"/>
      <c r="D35" s="99"/>
      <c r="E35" s="67">
        <f>2.25*295</f>
        <v>663.75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/>
      <c r="C38" s="99"/>
      <c r="D38" s="99"/>
      <c r="E38" s="67"/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663.75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663.75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33.19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66.209999999999994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763.15000000000009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763.15000000000009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272864B1-194F-482B-A217-B39F4175F8E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770C-57E3-4633-AF7B-B61941773F5D}">
  <sheetPr>
    <pageSetUpPr fitToPage="1"/>
  </sheetPr>
  <dimension ref="A12:F92"/>
  <sheetViews>
    <sheetView view="pageBreakPreview" topLeftCell="A14" zoomScale="80" zoomScaleNormal="100" zoomScaleSheetLayoutView="80" workbookViewId="0">
      <selection activeCell="B36" sqref="B36:D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124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125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126</v>
      </c>
      <c r="C35" s="99"/>
      <c r="D35" s="99"/>
      <c r="E35" s="67">
        <f>0.4*325</f>
        <v>130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/>
      <c r="C38" s="99"/>
      <c r="D38" s="99"/>
      <c r="E38" s="67"/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130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130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6.5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12.97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149.47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149.47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D79A3B4-9A59-427A-AB5F-83AD76F0119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C695-74EC-4727-9C9F-6D7DFEE7F7E6}">
  <sheetPr>
    <pageSetUpPr fitToPage="1"/>
  </sheetPr>
  <dimension ref="A12:F92"/>
  <sheetViews>
    <sheetView view="pageBreakPreview" zoomScale="80" zoomScaleNormal="100" zoomScaleSheetLayoutView="80" workbookViewId="0">
      <selection activeCell="E36" sqref="E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127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128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129</v>
      </c>
      <c r="C35" s="99"/>
      <c r="D35" s="99"/>
      <c r="E35" s="67">
        <f>1.4*325</f>
        <v>454.99999999999994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/>
      <c r="C38" s="99"/>
      <c r="D38" s="99"/>
      <c r="E38" s="67"/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454.99999999999994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454.99999999999994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22.75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45.39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523.14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523.14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EA64F8D-E101-453F-9823-57DE746D9BB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147C-D48C-402E-AB0F-C1BBA3AFCA97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130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131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132</v>
      </c>
      <c r="C35" s="99"/>
      <c r="D35" s="99"/>
      <c r="E35" s="67">
        <f>0.4*325</f>
        <v>130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/>
      <c r="C38" s="99"/>
      <c r="D38" s="99"/>
      <c r="E38" s="67"/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130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130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6.5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12.97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149.47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149.47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625B065-2065-431D-8BAB-66E9148168B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03FF-F4C4-4456-A023-5980881DAB83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36" sqref="B36:D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133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134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135</v>
      </c>
      <c r="C35" s="99"/>
      <c r="D35" s="99"/>
      <c r="E35" s="67">
        <v>350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/>
      <c r="C38" s="99"/>
      <c r="D38" s="99"/>
      <c r="E38" s="67"/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350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350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17.5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34.909999999999997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402.40999999999997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402.40999999999997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8B2A2B5B-BD29-46B5-8DB5-F00F30E7CD0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4B56-63E7-4AEA-913B-24450277061A}">
  <sheetPr>
    <pageSetUpPr fitToPage="1"/>
  </sheetPr>
  <dimension ref="A12:F92"/>
  <sheetViews>
    <sheetView view="pageBreakPreview" zoomScale="80" zoomScaleNormal="100" zoomScaleSheetLayoutView="80" workbookViewId="0">
      <selection activeCell="B27" sqref="B27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136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139</v>
      </c>
      <c r="C25" s="57"/>
      <c r="D25" s="57"/>
      <c r="E25" s="57"/>
      <c r="F25" s="57"/>
    </row>
    <row r="26" spans="1:6" ht="33.75" customHeight="1" x14ac:dyDescent="0.2">
      <c r="A26" s="55"/>
      <c r="B26" s="78" t="s">
        <v>140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137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138</v>
      </c>
      <c r="C35" s="99"/>
      <c r="D35" s="99"/>
      <c r="E35" s="67">
        <f>2.75*350</f>
        <v>962.5</v>
      </c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/>
      <c r="C38" s="99"/>
      <c r="D38" s="99"/>
      <c r="E38" s="67"/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962.5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962.5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48.13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96.01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1106.6400000000001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1106.6400000000001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B4A7426-E922-44F2-AAFC-51F570CD477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45"/>
  <sheetViews>
    <sheetView view="pageBreakPreview" zoomScaleNormal="100" workbookViewId="0">
      <selection activeCell="C40" sqref="C40"/>
    </sheetView>
  </sheetViews>
  <sheetFormatPr baseColWidth="10" defaultColWidth="11.42578125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101" t="s">
        <v>1</v>
      </c>
      <c r="C1" s="101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8"/>
      <c r="C4" s="19" t="s">
        <v>4</v>
      </c>
      <c r="D4" s="7"/>
    </row>
    <row r="5" spans="1:4" s="2" customFormat="1" x14ac:dyDescent="0.2">
      <c r="A5" s="24"/>
      <c r="B5" s="25"/>
      <c r="C5" s="27" t="s">
        <v>17</v>
      </c>
      <c r="D5" s="26"/>
    </row>
    <row r="6" spans="1:4" x14ac:dyDescent="0.2">
      <c r="A6" s="6"/>
      <c r="B6" s="15"/>
      <c r="C6" s="8" t="s">
        <v>30</v>
      </c>
      <c r="D6" s="7"/>
    </row>
    <row r="7" spans="1:4" x14ac:dyDescent="0.2">
      <c r="A7" s="6"/>
      <c r="B7" s="15"/>
      <c r="C7" s="8" t="s">
        <v>3</v>
      </c>
      <c r="D7" s="7"/>
    </row>
    <row r="8" spans="1:4" x14ac:dyDescent="0.2">
      <c r="A8" s="6"/>
      <c r="B8" s="15"/>
      <c r="C8" s="8" t="s">
        <v>36</v>
      </c>
      <c r="D8" s="7"/>
    </row>
    <row r="9" spans="1:4" x14ac:dyDescent="0.2">
      <c r="A9" s="6"/>
      <c r="B9" s="15"/>
      <c r="C9" s="8" t="s">
        <v>29</v>
      </c>
      <c r="D9" s="7"/>
    </row>
    <row r="10" spans="1:4" x14ac:dyDescent="0.2">
      <c r="A10" s="6"/>
      <c r="B10" s="15"/>
      <c r="C10" s="8" t="s">
        <v>35</v>
      </c>
      <c r="D10" s="7"/>
    </row>
    <row r="11" spans="1:4" x14ac:dyDescent="0.2">
      <c r="A11" s="6"/>
      <c r="B11" s="15"/>
      <c r="C11" s="8" t="s">
        <v>34</v>
      </c>
      <c r="D11" s="7"/>
    </row>
    <row r="12" spans="1:4" x14ac:dyDescent="0.2">
      <c r="A12" s="6"/>
      <c r="B12" s="15"/>
      <c r="C12" s="8" t="s">
        <v>33</v>
      </c>
      <c r="D12" s="7"/>
    </row>
    <row r="13" spans="1:4" x14ac:dyDescent="0.2">
      <c r="A13" s="6"/>
      <c r="B13" s="15"/>
      <c r="C13" s="8" t="s">
        <v>31</v>
      </c>
      <c r="D13" s="7"/>
    </row>
    <row r="14" spans="1:4" x14ac:dyDescent="0.2">
      <c r="A14" s="6"/>
      <c r="B14" s="15"/>
      <c r="C14" s="8"/>
      <c r="D14" s="7"/>
    </row>
    <row r="15" spans="1:4" x14ac:dyDescent="0.2">
      <c r="A15" s="6"/>
      <c r="B15" s="15"/>
      <c r="C15" s="28" t="s">
        <v>18</v>
      </c>
      <c r="D15" s="7"/>
    </row>
    <row r="16" spans="1:4" x14ac:dyDescent="0.2">
      <c r="A16" s="6"/>
      <c r="B16" s="15"/>
      <c r="C16" s="8" t="s">
        <v>15</v>
      </c>
      <c r="D16" s="7"/>
    </row>
    <row r="17" spans="1:4" x14ac:dyDescent="0.2">
      <c r="A17" s="6"/>
      <c r="B17" s="15"/>
      <c r="C17" s="8" t="s">
        <v>28</v>
      </c>
      <c r="D17" s="7"/>
    </row>
    <row r="18" spans="1:4" x14ac:dyDescent="0.2">
      <c r="A18" s="6"/>
      <c r="B18" s="15"/>
      <c r="C18" s="8" t="s">
        <v>3</v>
      </c>
      <c r="D18" s="7"/>
    </row>
    <row r="19" spans="1:4" x14ac:dyDescent="0.2">
      <c r="A19" s="6"/>
      <c r="B19" s="15"/>
      <c r="C19" s="8" t="s">
        <v>11</v>
      </c>
      <c r="D19" s="7"/>
    </row>
    <row r="20" spans="1:4" x14ac:dyDescent="0.2">
      <c r="A20" s="6"/>
      <c r="B20" s="15"/>
      <c r="C20" s="8" t="s">
        <v>10</v>
      </c>
      <c r="D20" s="7"/>
    </row>
    <row r="21" spans="1:4" x14ac:dyDescent="0.2">
      <c r="A21" s="6"/>
      <c r="B21" s="15"/>
      <c r="C21" s="8" t="s">
        <v>14</v>
      </c>
      <c r="D21" s="7"/>
    </row>
    <row r="22" spans="1:4" ht="25.5" x14ac:dyDescent="0.2">
      <c r="A22" s="6"/>
      <c r="B22" s="15"/>
      <c r="C22" s="8" t="s">
        <v>13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9" t="s">
        <v>16</v>
      </c>
      <c r="D24" s="7"/>
    </row>
    <row r="25" spans="1:4" x14ac:dyDescent="0.2">
      <c r="A25" s="6"/>
      <c r="B25" s="15"/>
      <c r="C25" s="9" t="s">
        <v>32</v>
      </c>
      <c r="D25" s="7"/>
    </row>
    <row r="26" spans="1:4" x14ac:dyDescent="0.2">
      <c r="A26" s="6"/>
      <c r="B26" s="15"/>
      <c r="C26" s="8" t="s">
        <v>12</v>
      </c>
      <c r="D26" s="7"/>
    </row>
    <row r="27" spans="1:4" x14ac:dyDescent="0.2">
      <c r="A27" s="6"/>
      <c r="B27" s="15"/>
      <c r="C27" s="8" t="s">
        <v>25</v>
      </c>
      <c r="D27" s="7"/>
    </row>
    <row r="28" spans="1:4" x14ac:dyDescent="0.2">
      <c r="A28" s="6"/>
      <c r="B28" s="15"/>
      <c r="C28" s="8" t="s">
        <v>24</v>
      </c>
      <c r="D28" s="7"/>
    </row>
    <row r="29" spans="1:4" x14ac:dyDescent="0.2">
      <c r="A29" s="6"/>
      <c r="B29" s="15"/>
      <c r="C29" s="8"/>
      <c r="D29" s="7"/>
    </row>
    <row r="30" spans="1:4" x14ac:dyDescent="0.2">
      <c r="A30" s="6"/>
      <c r="B30" s="15"/>
      <c r="C30" s="28" t="s">
        <v>19</v>
      </c>
      <c r="D30" s="7"/>
    </row>
    <row r="31" spans="1:4" x14ac:dyDescent="0.2">
      <c r="A31" s="6"/>
      <c r="B31" s="15"/>
      <c r="C31" s="8" t="s">
        <v>20</v>
      </c>
      <c r="D31" s="7"/>
    </row>
    <row r="32" spans="1:4" ht="25.5" x14ac:dyDescent="0.2">
      <c r="A32" s="6"/>
      <c r="B32" s="15"/>
      <c r="C32" s="8" t="s">
        <v>21</v>
      </c>
      <c r="D32" s="7"/>
    </row>
    <row r="33" spans="1:4" ht="25.5" x14ac:dyDescent="0.2">
      <c r="A33" s="6"/>
      <c r="B33" s="15"/>
      <c r="C33" s="8" t="s">
        <v>22</v>
      </c>
      <c r="D33" s="7"/>
    </row>
    <row r="34" spans="1:4" ht="25.5" x14ac:dyDescent="0.2">
      <c r="A34" s="6"/>
      <c r="B34" s="15"/>
      <c r="C34" s="8" t="s">
        <v>27</v>
      </c>
      <c r="D34" s="7"/>
    </row>
    <row r="35" spans="1:4" x14ac:dyDescent="0.2">
      <c r="A35" s="6"/>
      <c r="B35" s="15"/>
      <c r="C35" s="8" t="s">
        <v>2</v>
      </c>
      <c r="D35" s="7"/>
    </row>
    <row r="36" spans="1:4" x14ac:dyDescent="0.2">
      <c r="A36" s="6"/>
      <c r="B36" s="15"/>
      <c r="C36" s="8" t="s">
        <v>26</v>
      </c>
      <c r="D36" s="7"/>
    </row>
    <row r="37" spans="1:4" x14ac:dyDescent="0.2">
      <c r="A37" s="6"/>
      <c r="B37" s="15"/>
      <c r="C37" s="10" t="s">
        <v>38</v>
      </c>
      <c r="D37" s="7"/>
    </row>
    <row r="38" spans="1:4" x14ac:dyDescent="0.2">
      <c r="A38" s="6"/>
      <c r="B38" s="15"/>
      <c r="C38" s="7" t="s">
        <v>37</v>
      </c>
      <c r="D38" s="7"/>
    </row>
    <row r="39" spans="1:4" x14ac:dyDescent="0.2">
      <c r="A39" s="6"/>
      <c r="B39" s="15"/>
      <c r="C39" s="7" t="s">
        <v>39</v>
      </c>
      <c r="D39" s="7"/>
    </row>
    <row r="40" spans="1:4" x14ac:dyDescent="0.2">
      <c r="A40" s="6"/>
      <c r="B40" s="15"/>
      <c r="C40" s="10" t="s">
        <v>40</v>
      </c>
      <c r="D40" s="7"/>
    </row>
    <row r="41" spans="1:4" x14ac:dyDescent="0.2">
      <c r="A41" s="6"/>
      <c r="B41" s="15"/>
      <c r="C41" s="7"/>
      <c r="D41" s="7"/>
    </row>
    <row r="42" spans="1:4" x14ac:dyDescent="0.2">
      <c r="A42" s="6"/>
      <c r="B42" s="15"/>
      <c r="C42" s="7"/>
      <c r="D42" s="7"/>
    </row>
    <row r="43" spans="1:4" x14ac:dyDescent="0.2">
      <c r="A43" s="6"/>
      <c r="B43" s="15"/>
      <c r="C43" s="7"/>
      <c r="D43" s="7"/>
    </row>
    <row r="44" spans="1:4" x14ac:dyDescent="0.2">
      <c r="A44" s="6"/>
      <c r="B44" s="16"/>
      <c r="C44" s="7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C68C-0B4A-451E-B18B-8154D5E29098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102"/>
      <c r="B1" s="102"/>
      <c r="C1" s="102"/>
      <c r="D1" s="103"/>
      <c r="E1" s="104"/>
      <c r="F1" s="104"/>
    </row>
    <row r="2" spans="1:6" ht="12.75" customHeight="1" x14ac:dyDescent="0.2">
      <c r="A2" s="102"/>
      <c r="B2" s="102"/>
      <c r="C2" s="102"/>
      <c r="D2" s="103"/>
      <c r="E2" s="104"/>
      <c r="F2" s="104"/>
    </row>
    <row r="3" spans="1:6" ht="12.75" customHeight="1" x14ac:dyDescent="0.2">
      <c r="A3" s="102"/>
      <c r="B3" s="102"/>
      <c r="C3" s="102"/>
      <c r="D3" s="103"/>
      <c r="E3" s="104"/>
      <c r="F3" s="104"/>
    </row>
    <row r="4" spans="1:6" ht="12.75" customHeight="1" x14ac:dyDescent="0.2">
      <c r="A4" s="102"/>
      <c r="B4" s="102"/>
      <c r="C4" s="102"/>
      <c r="D4" s="103"/>
      <c r="E4" s="104"/>
      <c r="F4" s="104"/>
    </row>
    <row r="5" spans="1:6" ht="12.75" customHeight="1" x14ac:dyDescent="0.2">
      <c r="A5" s="102"/>
      <c r="B5" s="102"/>
      <c r="C5" s="102"/>
      <c r="D5" s="103"/>
      <c r="E5" s="104"/>
      <c r="F5" s="104"/>
    </row>
    <row r="6" spans="1:6" ht="12.75" customHeight="1" x14ac:dyDescent="0.2">
      <c r="A6" s="102"/>
      <c r="B6" s="102"/>
      <c r="C6" s="102"/>
      <c r="D6" s="103"/>
      <c r="E6" s="104"/>
      <c r="F6" s="104"/>
    </row>
    <row r="7" spans="1:6" ht="12.75" customHeight="1" x14ac:dyDescent="0.2">
      <c r="A7" s="102"/>
      <c r="B7" s="102"/>
      <c r="C7" s="102"/>
      <c r="D7" s="103"/>
      <c r="E7" s="104"/>
      <c r="F7" s="104"/>
    </row>
    <row r="8" spans="1:6" ht="12.75" customHeight="1" x14ac:dyDescent="0.2">
      <c r="A8" s="102"/>
      <c r="B8" s="102"/>
      <c r="C8" s="102"/>
      <c r="D8" s="103"/>
      <c r="E8" s="104"/>
      <c r="F8" s="104"/>
    </row>
    <row r="9" spans="1:6" ht="12.75" customHeight="1" x14ac:dyDescent="0.2">
      <c r="A9" s="102"/>
      <c r="B9" s="102"/>
      <c r="C9" s="102"/>
      <c r="D9" s="105"/>
      <c r="E9" s="104"/>
      <c r="F9" s="104"/>
    </row>
    <row r="10" spans="1:6" ht="12.75" customHeight="1" x14ac:dyDescent="0.2">
      <c r="A10" s="102"/>
      <c r="B10" s="102"/>
      <c r="C10" s="102"/>
      <c r="D10" s="103"/>
      <c r="E10" s="104"/>
      <c r="F10" s="104"/>
    </row>
    <row r="11" spans="1:6" ht="12.75" customHeight="1" x14ac:dyDescent="0.2">
      <c r="A11" s="102"/>
      <c r="B11" s="102"/>
      <c r="C11" s="102"/>
      <c r="D11" s="103"/>
      <c r="E11" s="104"/>
      <c r="F11" s="104"/>
    </row>
    <row r="12" spans="1:6" ht="12.75" customHeight="1" x14ac:dyDescent="0.2">
      <c r="A12" s="102"/>
      <c r="B12" s="106"/>
      <c r="C12" s="106"/>
      <c r="D12" s="103"/>
      <c r="E12" s="104"/>
      <c r="F12" s="104"/>
    </row>
    <row r="13" spans="1:6" ht="12.75" customHeight="1" x14ac:dyDescent="0.2">
      <c r="A13" s="102"/>
      <c r="B13" s="106"/>
      <c r="C13" s="106"/>
      <c r="D13" s="103"/>
      <c r="E13" s="104"/>
      <c r="F13" s="104"/>
    </row>
    <row r="14" spans="1:6" ht="12.75" customHeight="1" x14ac:dyDescent="0.2">
      <c r="A14" s="102"/>
      <c r="B14" s="106"/>
      <c r="C14" s="106"/>
      <c r="D14" s="103"/>
      <c r="E14" s="104"/>
      <c r="F14" s="104"/>
    </row>
    <row r="15" spans="1:6" ht="12.75" customHeight="1" x14ac:dyDescent="0.2">
      <c r="A15" s="102"/>
      <c r="B15" s="106"/>
      <c r="C15" s="106"/>
      <c r="D15" s="103"/>
      <c r="E15" s="104"/>
      <c r="F15" s="104"/>
    </row>
    <row r="16" spans="1:6" ht="12.75" customHeight="1" x14ac:dyDescent="0.2">
      <c r="A16" s="102"/>
      <c r="B16" s="106"/>
      <c r="C16" s="106"/>
      <c r="D16" s="103"/>
      <c r="E16" s="104"/>
      <c r="F16" s="104"/>
    </row>
    <row r="17" spans="1:6" ht="12.75" customHeight="1" x14ac:dyDescent="0.2">
      <c r="A17" s="102"/>
      <c r="B17" s="106"/>
      <c r="C17" s="106"/>
      <c r="D17" s="103"/>
      <c r="E17" s="104"/>
      <c r="F17" s="104"/>
    </row>
    <row r="18" spans="1:6" ht="12.75" customHeight="1" x14ac:dyDescent="0.2">
      <c r="A18" s="102"/>
      <c r="B18" s="106"/>
      <c r="C18" s="106"/>
      <c r="D18" s="103"/>
      <c r="E18" s="104"/>
      <c r="F18" s="104"/>
    </row>
    <row r="19" spans="1:6" ht="12.75" customHeight="1" x14ac:dyDescent="0.2">
      <c r="A19" s="102"/>
      <c r="B19" s="106"/>
      <c r="C19" s="106"/>
      <c r="D19" s="103"/>
      <c r="E19" s="104"/>
      <c r="F19" s="104"/>
    </row>
    <row r="20" spans="1:6" ht="12.75" customHeight="1" x14ac:dyDescent="0.2">
      <c r="A20" s="102"/>
      <c r="B20" s="106"/>
      <c r="C20" s="106"/>
      <c r="D20" s="103"/>
      <c r="E20" s="104"/>
      <c r="F20" s="104"/>
    </row>
    <row r="21" spans="1:6" ht="15" customHeight="1" x14ac:dyDescent="0.2">
      <c r="A21" s="107"/>
      <c r="B21" s="108" t="s">
        <v>141</v>
      </c>
      <c r="C21" s="108"/>
      <c r="D21" s="109"/>
      <c r="E21" s="110"/>
      <c r="F21" s="110"/>
    </row>
    <row r="22" spans="1:6" ht="15" customHeight="1" x14ac:dyDescent="0.2">
      <c r="A22" s="107"/>
      <c r="B22" s="107"/>
      <c r="C22" s="107"/>
      <c r="D22" s="109"/>
      <c r="E22" s="110"/>
      <c r="F22" s="110"/>
    </row>
    <row r="23" spans="1:6" ht="15" customHeight="1" x14ac:dyDescent="0.2">
      <c r="A23" s="107"/>
      <c r="B23" s="108"/>
      <c r="C23" s="108"/>
      <c r="D23" s="109"/>
      <c r="E23" s="110"/>
      <c r="F23" s="110"/>
    </row>
    <row r="24" spans="1:6" ht="15" customHeight="1" x14ac:dyDescent="0.2">
      <c r="A24" s="107"/>
      <c r="B24" s="111" t="s">
        <v>142</v>
      </c>
      <c r="C24" s="107"/>
      <c r="D24" s="109"/>
      <c r="E24" s="110"/>
      <c r="F24" s="110"/>
    </row>
    <row r="25" spans="1:6" ht="15" customHeight="1" x14ac:dyDescent="0.2">
      <c r="A25" s="107"/>
      <c r="B25" s="107" t="s">
        <v>143</v>
      </c>
      <c r="C25" s="107"/>
      <c r="D25" s="109"/>
      <c r="E25" s="110"/>
      <c r="F25" s="110"/>
    </row>
    <row r="26" spans="1:6" ht="15" customHeight="1" x14ac:dyDescent="0.2">
      <c r="A26" s="107"/>
      <c r="B26" s="107" t="s">
        <v>144</v>
      </c>
      <c r="C26" s="107"/>
      <c r="D26" s="109"/>
      <c r="E26" s="110"/>
      <c r="F26" s="110"/>
    </row>
    <row r="27" spans="1:6" ht="15" customHeight="1" x14ac:dyDescent="0.2">
      <c r="A27" s="108"/>
      <c r="B27" s="107"/>
      <c r="C27" s="107"/>
      <c r="D27" s="112"/>
      <c r="E27" s="113"/>
      <c r="F27" s="113"/>
    </row>
    <row r="28" spans="1:6" ht="15.95" customHeight="1" x14ac:dyDescent="0.2">
      <c r="A28" s="107"/>
      <c r="B28" s="108"/>
      <c r="C28" s="108"/>
      <c r="D28" s="113" t="s">
        <v>41</v>
      </c>
      <c r="E28" s="114" t="s">
        <v>145</v>
      </c>
      <c r="F28" s="114"/>
    </row>
    <row r="29" spans="1:6" ht="13.5" customHeight="1" thickBot="1" x14ac:dyDescent="0.25">
      <c r="A29" s="115"/>
      <c r="B29" s="115"/>
      <c r="C29" s="115"/>
      <c r="D29" s="116"/>
      <c r="E29" s="117"/>
      <c r="F29" s="117"/>
    </row>
    <row r="30" spans="1:6" ht="21.75" customHeight="1" x14ac:dyDescent="0.2">
      <c r="A30" s="118" t="s">
        <v>0</v>
      </c>
      <c r="B30" s="118"/>
      <c r="C30" s="118"/>
      <c r="D30" s="118"/>
      <c r="E30" s="118"/>
      <c r="F30" s="119"/>
    </row>
    <row r="31" spans="1:6" ht="14.25" customHeight="1" x14ac:dyDescent="0.2">
      <c r="A31" s="120"/>
      <c r="B31" s="120"/>
      <c r="C31" s="120"/>
      <c r="D31" s="120"/>
      <c r="E31" s="120"/>
      <c r="F31" s="120"/>
    </row>
    <row r="32" spans="1:6" ht="14.25" customHeight="1" x14ac:dyDescent="0.2">
      <c r="A32" s="121"/>
      <c r="B32" s="66" t="s">
        <v>7</v>
      </c>
      <c r="C32" s="122"/>
      <c r="D32" s="123"/>
      <c r="E32" s="124"/>
      <c r="F32" s="124"/>
    </row>
    <row r="33" spans="1:6" ht="14.25" customHeight="1" x14ac:dyDescent="0.2">
      <c r="A33" s="121"/>
      <c r="B33" s="121"/>
      <c r="C33" s="121"/>
      <c r="D33" s="123"/>
      <c r="E33" s="124"/>
      <c r="F33" s="124"/>
    </row>
    <row r="34" spans="1:6" ht="14.25" customHeight="1" x14ac:dyDescent="0.2">
      <c r="A34" s="121"/>
      <c r="B34" s="125" t="s">
        <v>146</v>
      </c>
      <c r="C34" s="126"/>
      <c r="D34" s="127"/>
      <c r="E34" s="127"/>
      <c r="F34" s="127"/>
    </row>
    <row r="35" spans="1:6" ht="14.25" customHeight="1" x14ac:dyDescent="0.2">
      <c r="A35" s="121"/>
      <c r="B35" s="125" t="s">
        <v>147</v>
      </c>
      <c r="C35" s="128"/>
      <c r="D35" s="127"/>
      <c r="E35" s="127"/>
      <c r="F35" s="127"/>
    </row>
    <row r="36" spans="1:6" ht="14.25" customHeight="1" x14ac:dyDescent="0.2">
      <c r="A36" s="121"/>
      <c r="B36" s="125" t="s">
        <v>148</v>
      </c>
      <c r="C36" s="126"/>
      <c r="D36" s="127"/>
      <c r="E36" s="127"/>
      <c r="F36" s="127"/>
    </row>
    <row r="37" spans="1:6" ht="14.25" customHeight="1" x14ac:dyDescent="0.2">
      <c r="A37" s="121"/>
      <c r="B37" s="125" t="s">
        <v>147</v>
      </c>
      <c r="C37" s="126"/>
      <c r="D37" s="127"/>
      <c r="E37" s="127"/>
      <c r="F37" s="127"/>
    </row>
    <row r="38" spans="1:6" ht="14.25" customHeight="1" x14ac:dyDescent="0.2">
      <c r="A38" s="121"/>
      <c r="B38" s="125" t="s">
        <v>149</v>
      </c>
      <c r="C38" s="126"/>
      <c r="D38" s="127"/>
      <c r="E38" s="127"/>
      <c r="F38" s="127"/>
    </row>
    <row r="39" spans="1:6" ht="14.25" customHeight="1" x14ac:dyDescent="0.2">
      <c r="A39" s="121"/>
      <c r="B39" s="125"/>
      <c r="C39" s="126"/>
      <c r="D39" s="127"/>
      <c r="E39" s="127"/>
      <c r="F39" s="127"/>
    </row>
    <row r="40" spans="1:6" ht="14.25" customHeight="1" x14ac:dyDescent="0.2">
      <c r="A40" s="121"/>
      <c r="B40" s="125"/>
      <c r="C40" s="128"/>
      <c r="D40" s="127"/>
      <c r="E40" s="127"/>
      <c r="F40" s="127"/>
    </row>
    <row r="41" spans="1:6" ht="14.25" customHeight="1" x14ac:dyDescent="0.2">
      <c r="A41" s="121"/>
      <c r="B41" s="125"/>
      <c r="C41" s="126"/>
      <c r="D41" s="127"/>
      <c r="E41" s="127"/>
      <c r="F41" s="127"/>
    </row>
    <row r="42" spans="1:6" ht="14.25" customHeight="1" x14ac:dyDescent="0.2">
      <c r="A42" s="121"/>
      <c r="B42" s="125"/>
      <c r="C42" s="126"/>
      <c r="D42" s="127"/>
      <c r="E42" s="127"/>
      <c r="F42" s="127"/>
    </row>
    <row r="43" spans="1:6" ht="14.25" customHeight="1" x14ac:dyDescent="0.2">
      <c r="A43" s="121"/>
      <c r="B43" s="125"/>
      <c r="C43" s="126"/>
      <c r="D43" s="127"/>
      <c r="E43" s="127"/>
      <c r="F43" s="127"/>
    </row>
    <row r="44" spans="1:6" ht="14.25" customHeight="1" x14ac:dyDescent="0.2">
      <c r="A44" s="121"/>
      <c r="B44" s="125"/>
      <c r="C44" s="126"/>
      <c r="D44" s="127"/>
      <c r="E44" s="127"/>
      <c r="F44" s="127"/>
    </row>
    <row r="45" spans="1:6" ht="14.25" customHeight="1" x14ac:dyDescent="0.2">
      <c r="A45" s="121"/>
      <c r="B45" s="125"/>
      <c r="C45" s="126"/>
      <c r="D45" s="127"/>
      <c r="E45" s="127"/>
      <c r="F45" s="127"/>
    </row>
    <row r="46" spans="1:6" ht="14.25" customHeight="1" x14ac:dyDescent="0.2">
      <c r="A46" s="121"/>
      <c r="B46" s="125"/>
      <c r="C46" s="126"/>
      <c r="D46" s="127"/>
      <c r="E46" s="127"/>
      <c r="F46" s="127"/>
    </row>
    <row r="47" spans="1:6" ht="14.25" customHeight="1" x14ac:dyDescent="0.2">
      <c r="A47" s="121"/>
      <c r="B47" s="125"/>
      <c r="C47" s="126"/>
      <c r="D47" s="127"/>
      <c r="E47" s="127"/>
      <c r="F47" s="127"/>
    </row>
    <row r="48" spans="1:6" ht="14.25" customHeight="1" x14ac:dyDescent="0.2">
      <c r="A48" s="121"/>
      <c r="B48" s="125"/>
      <c r="C48" s="126"/>
      <c r="D48" s="127"/>
      <c r="E48" s="127"/>
      <c r="F48" s="127"/>
    </row>
    <row r="49" spans="1:6" ht="14.25" customHeight="1" x14ac:dyDescent="0.2">
      <c r="A49" s="121"/>
      <c r="B49" s="125"/>
      <c r="C49" s="126"/>
      <c r="D49" s="127"/>
      <c r="E49" s="127"/>
      <c r="F49" s="127"/>
    </row>
    <row r="50" spans="1:6" ht="14.25" customHeight="1" x14ac:dyDescent="0.2">
      <c r="A50" s="121"/>
      <c r="B50" s="125"/>
      <c r="C50" s="129"/>
      <c r="D50" s="129"/>
      <c r="E50" s="127"/>
      <c r="F50" s="127"/>
    </row>
    <row r="51" spans="1:6" ht="14.25" customHeight="1" x14ac:dyDescent="0.2">
      <c r="A51" s="121"/>
      <c r="B51" s="125"/>
      <c r="C51" s="126"/>
      <c r="D51" s="127"/>
      <c r="E51" s="127"/>
      <c r="F51" s="127"/>
    </row>
    <row r="52" spans="1:6" ht="14.25" customHeight="1" x14ac:dyDescent="0.2">
      <c r="A52" s="121"/>
      <c r="B52" s="125"/>
      <c r="C52" s="126"/>
      <c r="D52" s="127"/>
      <c r="E52" s="127"/>
      <c r="F52" s="127"/>
    </row>
    <row r="53" spans="1:6" ht="14.25" customHeight="1" x14ac:dyDescent="0.2">
      <c r="A53" s="121"/>
      <c r="B53" s="125"/>
      <c r="C53" s="126"/>
      <c r="D53" s="127"/>
      <c r="E53" s="127"/>
      <c r="F53" s="127"/>
    </row>
    <row r="54" spans="1:6" ht="14.25" customHeight="1" x14ac:dyDescent="0.2">
      <c r="A54" s="121"/>
      <c r="B54" s="125"/>
      <c r="C54" s="126"/>
      <c r="D54" s="127"/>
      <c r="E54" s="127"/>
      <c r="F54" s="127"/>
    </row>
    <row r="55" spans="1:6" ht="14.25" customHeight="1" x14ac:dyDescent="0.2">
      <c r="A55" s="121"/>
      <c r="B55" s="125"/>
      <c r="C55" s="126"/>
      <c r="D55" s="127"/>
      <c r="E55" s="127"/>
      <c r="F55" s="127"/>
    </row>
    <row r="56" spans="1:6" ht="14.25" customHeight="1" x14ac:dyDescent="0.2">
      <c r="A56" s="121"/>
      <c r="B56" s="125"/>
      <c r="C56" s="126"/>
      <c r="D56" s="127"/>
      <c r="E56" s="127"/>
      <c r="F56" s="127"/>
    </row>
    <row r="57" spans="1:6" ht="14.25" customHeight="1" x14ac:dyDescent="0.2">
      <c r="A57" s="121"/>
      <c r="B57" s="125"/>
      <c r="C57" s="126"/>
      <c r="D57" s="127"/>
      <c r="E57" s="127"/>
      <c r="F57" s="127"/>
    </row>
    <row r="58" spans="1:6" ht="14.25" customHeight="1" x14ac:dyDescent="0.2">
      <c r="A58" s="121"/>
      <c r="B58" s="125"/>
      <c r="C58" s="126"/>
      <c r="D58" s="127"/>
      <c r="E58" s="127"/>
      <c r="F58" s="127"/>
    </row>
    <row r="59" spans="1:6" ht="14.25" customHeight="1" x14ac:dyDescent="0.2">
      <c r="A59" s="121"/>
      <c r="B59" s="125"/>
      <c r="C59" s="126"/>
      <c r="D59" s="127"/>
      <c r="E59" s="127"/>
      <c r="F59" s="127"/>
    </row>
    <row r="60" spans="1:6" ht="14.25" customHeight="1" x14ac:dyDescent="0.2">
      <c r="A60" s="121"/>
      <c r="B60" s="125"/>
      <c r="C60" s="126"/>
      <c r="D60" s="127"/>
      <c r="E60" s="127"/>
      <c r="F60" s="127"/>
    </row>
    <row r="61" spans="1:6" ht="14.25" customHeight="1" x14ac:dyDescent="0.2">
      <c r="A61" s="121"/>
      <c r="B61" s="125"/>
      <c r="C61" s="126"/>
      <c r="D61" s="127"/>
      <c r="E61" s="127"/>
      <c r="F61" s="127"/>
    </row>
    <row r="62" spans="1:6" ht="14.25" customHeight="1" x14ac:dyDescent="0.2">
      <c r="A62" s="121"/>
      <c r="B62" s="125"/>
      <c r="C62" s="126"/>
      <c r="D62" s="127"/>
      <c r="E62" s="127"/>
      <c r="F62" s="127"/>
    </row>
    <row r="63" spans="1:6" ht="14.25" customHeight="1" x14ac:dyDescent="0.2">
      <c r="A63" s="121"/>
      <c r="B63" s="130"/>
      <c r="C63" s="131"/>
      <c r="D63" s="132"/>
      <c r="E63" s="127"/>
      <c r="F63" s="127"/>
    </row>
    <row r="64" spans="1:6" ht="14.25" customHeight="1" x14ac:dyDescent="0.2">
      <c r="A64" s="121"/>
      <c r="B64" s="125"/>
      <c r="C64" s="133"/>
      <c r="D64" s="124"/>
      <c r="E64" s="127"/>
      <c r="F64" s="127"/>
    </row>
    <row r="65" spans="1:6" ht="14.25" customHeight="1" x14ac:dyDescent="0.2">
      <c r="A65" s="121"/>
      <c r="B65" s="125"/>
      <c r="C65" s="134" t="s">
        <v>150</v>
      </c>
      <c r="D65" s="135" t="s">
        <v>151</v>
      </c>
      <c r="E65" s="127"/>
      <c r="F65" s="127"/>
    </row>
    <row r="66" spans="1:6" ht="14.25" customHeight="1" x14ac:dyDescent="0.2">
      <c r="A66" s="121"/>
      <c r="B66" s="125"/>
      <c r="C66" s="136">
        <v>2</v>
      </c>
      <c r="D66" s="137">
        <v>385</v>
      </c>
      <c r="E66" s="138"/>
      <c r="F66" s="138"/>
    </row>
    <row r="67" spans="1:6" ht="14.25" customHeight="1" x14ac:dyDescent="0.2">
      <c r="A67" s="121"/>
      <c r="B67" s="130"/>
      <c r="C67" s="136"/>
      <c r="D67" s="137"/>
      <c r="E67" s="127"/>
      <c r="F67" s="127"/>
    </row>
    <row r="68" spans="1:6" ht="13.5" customHeight="1" x14ac:dyDescent="0.2">
      <c r="A68" s="121"/>
      <c r="B68" s="125"/>
      <c r="C68" s="139"/>
      <c r="D68" s="139"/>
      <c r="E68" s="139"/>
      <c r="F68" s="121"/>
    </row>
    <row r="69" spans="1:6" ht="15.95" customHeight="1" x14ac:dyDescent="0.2">
      <c r="A69" s="107"/>
      <c r="B69" s="140" t="s">
        <v>45</v>
      </c>
      <c r="C69" s="140"/>
      <c r="D69" s="109"/>
      <c r="E69" s="141">
        <v>770</v>
      </c>
      <c r="F69" s="141"/>
    </row>
    <row r="70" spans="1:6" ht="15.95" customHeight="1" x14ac:dyDescent="0.2">
      <c r="A70" s="107"/>
      <c r="B70" s="142" t="s">
        <v>42</v>
      </c>
      <c r="C70" s="58"/>
      <c r="D70" s="109"/>
      <c r="E70" s="143">
        <v>0</v>
      </c>
      <c r="F70" s="143"/>
    </row>
    <row r="71" spans="1:6" ht="15.95" customHeight="1" x14ac:dyDescent="0.2">
      <c r="A71" s="107"/>
      <c r="B71" s="144" t="s">
        <v>152</v>
      </c>
      <c r="C71" s="58"/>
      <c r="D71" s="109"/>
      <c r="E71" s="143">
        <v>0</v>
      </c>
      <c r="F71" s="143"/>
    </row>
    <row r="72" spans="1:6" ht="15.95" customHeight="1" x14ac:dyDescent="0.2">
      <c r="A72" s="107"/>
      <c r="B72" s="144" t="s">
        <v>43</v>
      </c>
      <c r="C72" s="58"/>
      <c r="D72" s="109"/>
      <c r="E72" s="143">
        <v>0</v>
      </c>
      <c r="F72" s="143"/>
    </row>
    <row r="73" spans="1:6" ht="15.95" customHeight="1" x14ac:dyDescent="0.2">
      <c r="A73" s="107"/>
      <c r="B73" s="108" t="s">
        <v>44</v>
      </c>
      <c r="C73" s="140"/>
      <c r="D73" s="109"/>
      <c r="E73" s="145">
        <v>770</v>
      </c>
      <c r="F73" s="145"/>
    </row>
    <row r="74" spans="1:6" ht="15.95" customHeight="1" x14ac:dyDescent="0.2">
      <c r="A74" s="107"/>
      <c r="B74" s="58" t="s">
        <v>6</v>
      </c>
      <c r="C74" s="146">
        <v>0.05</v>
      </c>
      <c r="D74" s="58"/>
      <c r="E74" s="147">
        <v>38.5</v>
      </c>
      <c r="F74" s="147"/>
    </row>
    <row r="75" spans="1:6" ht="15.95" customHeight="1" x14ac:dyDescent="0.2">
      <c r="A75" s="107"/>
      <c r="B75" s="148" t="s">
        <v>5</v>
      </c>
      <c r="C75" s="149">
        <v>9.9750000000000005E-2</v>
      </c>
      <c r="D75" s="58"/>
      <c r="E75" s="150">
        <v>76.81</v>
      </c>
      <c r="F75" s="147"/>
    </row>
    <row r="76" spans="1:6" ht="15.95" customHeight="1" x14ac:dyDescent="0.2">
      <c r="A76" s="107"/>
      <c r="B76" s="66"/>
      <c r="C76" s="107"/>
      <c r="D76" s="109"/>
      <c r="E76" s="110"/>
      <c r="F76" s="110"/>
    </row>
    <row r="77" spans="1:6" ht="15.95" customHeight="1" thickBot="1" x14ac:dyDescent="0.25">
      <c r="A77" s="107"/>
      <c r="B77" s="151" t="s">
        <v>46</v>
      </c>
      <c r="C77" s="140"/>
      <c r="D77" s="152"/>
      <c r="E77" s="153">
        <v>885.31</v>
      </c>
      <c r="F77" s="154"/>
    </row>
    <row r="78" spans="1:6" ht="15.95" customHeight="1" thickTop="1" x14ac:dyDescent="0.2">
      <c r="A78" s="107"/>
      <c r="B78" s="148"/>
      <c r="C78" s="148"/>
      <c r="D78" s="148"/>
      <c r="E78" s="155"/>
      <c r="F78" s="148"/>
    </row>
    <row r="79" spans="1:6" ht="15.95" customHeight="1" x14ac:dyDescent="0.2">
      <c r="A79" s="107"/>
      <c r="B79" s="66" t="s">
        <v>48</v>
      </c>
      <c r="C79" s="148"/>
      <c r="D79" s="109"/>
      <c r="E79" s="110">
        <v>0</v>
      </c>
      <c r="F79" s="110"/>
    </row>
    <row r="80" spans="1:6" ht="15.95" customHeight="1" x14ac:dyDescent="0.2">
      <c r="A80" s="107"/>
      <c r="B80" s="140"/>
      <c r="C80" s="148"/>
      <c r="D80" s="148"/>
      <c r="E80" s="155"/>
      <c r="F80" s="148"/>
    </row>
    <row r="81" spans="1:6" ht="15.95" customHeight="1" x14ac:dyDescent="0.2">
      <c r="A81" s="107"/>
      <c r="B81" s="156" t="s">
        <v>47</v>
      </c>
      <c r="C81" s="157"/>
      <c r="D81" s="158"/>
      <c r="E81" s="159">
        <v>885.31</v>
      </c>
      <c r="F81" s="110"/>
    </row>
    <row r="82" spans="1:6" ht="15.95" customHeight="1" x14ac:dyDescent="0.2">
      <c r="A82" s="107"/>
      <c r="B82" s="107"/>
      <c r="C82" s="107"/>
      <c r="D82" s="109"/>
      <c r="E82" s="110"/>
      <c r="F82" s="110"/>
    </row>
    <row r="83" spans="1:6" ht="15.95" customHeight="1" x14ac:dyDescent="0.2">
      <c r="A83" s="160"/>
      <c r="B83" s="161"/>
      <c r="C83" s="162"/>
      <c r="D83" s="162"/>
      <c r="E83" s="162"/>
      <c r="F83" s="163"/>
    </row>
    <row r="84" spans="1:6" ht="15.95" customHeight="1" x14ac:dyDescent="0.2">
      <c r="A84" s="164" t="s">
        <v>76</v>
      </c>
      <c r="B84" s="164"/>
      <c r="C84" s="164"/>
      <c r="D84" s="164"/>
      <c r="E84" s="164"/>
      <c r="F84" s="66"/>
    </row>
    <row r="85" spans="1:6" ht="15.95" customHeight="1" x14ac:dyDescent="0.2">
      <c r="A85" s="165" t="s">
        <v>77</v>
      </c>
      <c r="B85" s="165"/>
      <c r="C85" s="165"/>
      <c r="D85" s="165"/>
      <c r="E85" s="165"/>
      <c r="F85" s="57"/>
    </row>
    <row r="86" spans="1:6" ht="15.95" customHeight="1" x14ac:dyDescent="0.2">
      <c r="A86" s="166"/>
      <c r="B86" s="166"/>
      <c r="C86" s="166"/>
      <c r="D86" s="166"/>
      <c r="E86" s="166"/>
      <c r="F86" s="57"/>
    </row>
    <row r="87" spans="1:6" ht="15.95" customHeight="1" x14ac:dyDescent="0.2">
      <c r="A87" s="166"/>
      <c r="B87" s="166"/>
      <c r="C87" s="166"/>
      <c r="D87" s="166"/>
      <c r="E87" s="166"/>
      <c r="F87" s="57"/>
    </row>
    <row r="88" spans="1:6" ht="15.95" customHeight="1" x14ac:dyDescent="0.2">
      <c r="A88" s="167" t="s">
        <v>9</v>
      </c>
      <c r="B88" s="167"/>
      <c r="C88" s="167"/>
      <c r="D88" s="167"/>
      <c r="E88" s="167"/>
      <c r="F88" s="16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zoomScale="80" zoomScaleNormal="100" zoomScaleSheetLayoutView="80" workbookViewId="0">
      <selection activeCell="E37" sqref="E37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59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60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85" t="s">
        <v>0</v>
      </c>
      <c r="B31" s="85"/>
      <c r="C31" s="85"/>
      <c r="D31" s="85"/>
      <c r="E31" s="85"/>
      <c r="F31" s="8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82"/>
      <c r="C34" s="82"/>
      <c r="D34" s="82"/>
      <c r="E34" s="37"/>
      <c r="F34" s="30"/>
    </row>
    <row r="35" spans="1:6" ht="14.25" x14ac:dyDescent="0.2">
      <c r="A35" s="30"/>
      <c r="B35" s="82"/>
      <c r="C35" s="82"/>
      <c r="D35" s="82"/>
      <c r="E35" s="37"/>
      <c r="F35" s="30"/>
    </row>
    <row r="36" spans="1:6" ht="14.25" x14ac:dyDescent="0.2">
      <c r="A36" s="30"/>
      <c r="B36" s="82" t="s">
        <v>61</v>
      </c>
      <c r="C36" s="82"/>
      <c r="D36" s="82"/>
      <c r="E36" s="37">
        <f>1*190</f>
        <v>190</v>
      </c>
      <c r="F36" s="30"/>
    </row>
    <row r="37" spans="1:6" ht="14.25" x14ac:dyDescent="0.2">
      <c r="A37" s="30"/>
      <c r="B37" s="82"/>
      <c r="C37" s="82"/>
      <c r="D37" s="82"/>
      <c r="E37" s="37"/>
      <c r="F37" s="30"/>
    </row>
    <row r="38" spans="1:6" ht="14.25" x14ac:dyDescent="0.2">
      <c r="A38" s="30"/>
      <c r="B38" s="82"/>
      <c r="C38" s="82"/>
      <c r="D38" s="82"/>
      <c r="E38" s="37"/>
      <c r="F38" s="30"/>
    </row>
    <row r="39" spans="1:6" ht="14.25" x14ac:dyDescent="0.2">
      <c r="A39" s="30"/>
      <c r="B39" s="82"/>
      <c r="C39" s="82"/>
      <c r="D39" s="82"/>
      <c r="E39" s="37"/>
      <c r="F39" s="30"/>
    </row>
    <row r="40" spans="1:6" ht="14.25" x14ac:dyDescent="0.2">
      <c r="A40" s="30"/>
      <c r="B40" s="82"/>
      <c r="C40" s="82"/>
      <c r="D40" s="82"/>
      <c r="E40" s="37"/>
      <c r="F40" s="30"/>
    </row>
    <row r="41" spans="1:6" ht="13.5" customHeight="1" x14ac:dyDescent="0.2">
      <c r="A41" s="30"/>
      <c r="B41" s="82"/>
      <c r="C41" s="82"/>
      <c r="D41" s="82"/>
      <c r="E41" s="37"/>
      <c r="F41" s="30"/>
    </row>
    <row r="42" spans="1:6" ht="14.25" x14ac:dyDescent="0.2">
      <c r="A42" s="30"/>
      <c r="B42" s="82"/>
      <c r="C42" s="82"/>
      <c r="D42" s="82"/>
      <c r="E42" s="37"/>
      <c r="F42" s="30"/>
    </row>
    <row r="43" spans="1:6" ht="14.25" x14ac:dyDescent="0.2">
      <c r="A43" s="30"/>
      <c r="B43" s="82"/>
      <c r="C43" s="82"/>
      <c r="D43" s="82"/>
      <c r="E43" s="37"/>
      <c r="F43" s="30"/>
    </row>
    <row r="44" spans="1:6" ht="14.25" x14ac:dyDescent="0.2">
      <c r="A44" s="30"/>
      <c r="B44" s="82"/>
      <c r="C44" s="82"/>
      <c r="D44" s="82"/>
      <c r="E44" s="37"/>
      <c r="F44" s="30"/>
    </row>
    <row r="45" spans="1:6" ht="14.25" x14ac:dyDescent="0.2">
      <c r="A45" s="30"/>
      <c r="B45" s="82"/>
      <c r="C45" s="82"/>
      <c r="D45" s="82"/>
      <c r="E45" s="37"/>
      <c r="F45" s="30"/>
    </row>
    <row r="46" spans="1:6" ht="14.25" x14ac:dyDescent="0.2">
      <c r="A46" s="30"/>
      <c r="B46" s="82"/>
      <c r="C46" s="82"/>
      <c r="D46" s="82"/>
      <c r="E46" s="37"/>
      <c r="F46" s="30"/>
    </row>
    <row r="47" spans="1:6" ht="14.25" x14ac:dyDescent="0.2">
      <c r="A47" s="30"/>
      <c r="B47" s="82"/>
      <c r="C47" s="82"/>
      <c r="D47" s="82"/>
      <c r="E47" s="37"/>
      <c r="F47" s="30"/>
    </row>
    <row r="48" spans="1:6" ht="14.25" x14ac:dyDescent="0.2">
      <c r="A48" s="30"/>
      <c r="B48" s="82"/>
      <c r="C48" s="82"/>
      <c r="D48" s="82"/>
      <c r="E48" s="37"/>
      <c r="F48" s="30"/>
    </row>
    <row r="49" spans="1:6" ht="14.25" x14ac:dyDescent="0.2">
      <c r="A49" s="30"/>
      <c r="B49" s="82"/>
      <c r="C49" s="82"/>
      <c r="D49" s="82"/>
      <c r="E49" s="37"/>
      <c r="F49" s="30"/>
    </row>
    <row r="50" spans="1:6" ht="14.25" x14ac:dyDescent="0.2">
      <c r="A50" s="30"/>
      <c r="B50" s="82"/>
      <c r="C50" s="82"/>
      <c r="D50" s="82"/>
      <c r="E50" s="37"/>
      <c r="F50" s="30"/>
    </row>
    <row r="51" spans="1:6" ht="14.25" x14ac:dyDescent="0.2">
      <c r="A51" s="30"/>
      <c r="B51" s="82"/>
      <c r="C51" s="82"/>
      <c r="D51" s="82"/>
      <c r="E51" s="37"/>
      <c r="F51" s="30"/>
    </row>
    <row r="52" spans="1:6" ht="14.25" x14ac:dyDescent="0.2">
      <c r="A52" s="30"/>
      <c r="B52" s="82"/>
      <c r="C52" s="82"/>
      <c r="D52" s="82"/>
      <c r="E52" s="37"/>
      <c r="F52" s="30"/>
    </row>
    <row r="53" spans="1:6" ht="14.25" x14ac:dyDescent="0.2">
      <c r="A53" s="30"/>
      <c r="B53" s="82"/>
      <c r="C53" s="82"/>
      <c r="D53" s="82"/>
      <c r="E53" s="37"/>
      <c r="F53" s="30"/>
    </row>
    <row r="54" spans="1:6" ht="14.25" x14ac:dyDescent="0.2">
      <c r="A54" s="30"/>
      <c r="B54" s="82"/>
      <c r="C54" s="82"/>
      <c r="D54" s="82"/>
      <c r="E54" s="37"/>
      <c r="F54" s="30"/>
    </row>
    <row r="55" spans="1:6" ht="14.25" x14ac:dyDescent="0.2">
      <c r="A55" s="30"/>
      <c r="B55" s="82"/>
      <c r="C55" s="82"/>
      <c r="D55" s="82"/>
      <c r="E55" s="37"/>
      <c r="F55" s="30"/>
    </row>
    <row r="56" spans="1:6" ht="14.25" x14ac:dyDescent="0.2">
      <c r="A56" s="30"/>
      <c r="B56" s="82"/>
      <c r="C56" s="82"/>
      <c r="D56" s="82"/>
      <c r="E56" s="37"/>
      <c r="F56" s="30"/>
    </row>
    <row r="57" spans="1:6" ht="14.25" x14ac:dyDescent="0.2">
      <c r="A57" s="30"/>
      <c r="B57" s="82"/>
      <c r="C57" s="82"/>
      <c r="D57" s="82"/>
      <c r="E57" s="37"/>
      <c r="F57" s="30"/>
    </row>
    <row r="58" spans="1:6" ht="14.25" x14ac:dyDescent="0.2">
      <c r="A58" s="30"/>
      <c r="B58" s="82"/>
      <c r="C58" s="82"/>
      <c r="D58" s="82"/>
      <c r="E58" s="37"/>
      <c r="F58" s="30"/>
    </row>
    <row r="59" spans="1:6" ht="14.25" x14ac:dyDescent="0.2">
      <c r="A59" s="30"/>
      <c r="B59" s="82"/>
      <c r="C59" s="82"/>
      <c r="D59" s="82"/>
      <c r="E59" s="37"/>
      <c r="F59" s="30"/>
    </row>
    <row r="60" spans="1:6" ht="14.25" x14ac:dyDescent="0.2">
      <c r="A60" s="30"/>
      <c r="B60" s="82"/>
      <c r="C60" s="82"/>
      <c r="D60" s="82"/>
      <c r="E60" s="37"/>
      <c r="F60" s="30"/>
    </row>
    <row r="61" spans="1:6" ht="14.25" x14ac:dyDescent="0.2">
      <c r="A61" s="30"/>
      <c r="B61" s="82"/>
      <c r="C61" s="82"/>
      <c r="D61" s="82"/>
      <c r="E61" s="37"/>
      <c r="F61" s="30"/>
    </row>
    <row r="62" spans="1:6" ht="14.25" x14ac:dyDescent="0.2">
      <c r="A62" s="30"/>
      <c r="B62" s="82"/>
      <c r="C62" s="82"/>
      <c r="D62" s="82"/>
      <c r="E62" s="37"/>
      <c r="F62" s="30"/>
    </row>
    <row r="63" spans="1:6" ht="14.25" x14ac:dyDescent="0.2">
      <c r="A63" s="30"/>
      <c r="B63" s="82"/>
      <c r="C63" s="82"/>
      <c r="D63" s="82"/>
      <c r="E63" s="37"/>
      <c r="F63" s="30"/>
    </row>
    <row r="64" spans="1:6" ht="14.25" x14ac:dyDescent="0.2">
      <c r="A64" s="30"/>
      <c r="B64" s="82"/>
      <c r="C64" s="82"/>
      <c r="D64" s="82"/>
      <c r="E64" s="37"/>
      <c r="F64" s="30"/>
    </row>
    <row r="65" spans="1:6" ht="14.25" x14ac:dyDescent="0.2">
      <c r="A65" s="30"/>
      <c r="B65" s="82"/>
      <c r="C65" s="82"/>
      <c r="D65" s="82"/>
      <c r="E65" s="37"/>
      <c r="F65" s="30"/>
    </row>
    <row r="66" spans="1:6" ht="14.25" x14ac:dyDescent="0.2">
      <c r="A66" s="30"/>
      <c r="B66" s="82"/>
      <c r="C66" s="82"/>
      <c r="D66" s="82"/>
      <c r="E66" s="37"/>
      <c r="F66" s="30"/>
    </row>
    <row r="67" spans="1:6" ht="14.25" x14ac:dyDescent="0.2">
      <c r="A67" s="30"/>
      <c r="B67" s="82"/>
      <c r="C67" s="82"/>
      <c r="D67" s="82"/>
      <c r="E67" s="37"/>
      <c r="F67" s="30"/>
    </row>
    <row r="68" spans="1:6" ht="14.25" x14ac:dyDescent="0.2">
      <c r="A68" s="30"/>
      <c r="B68" s="82"/>
      <c r="C68" s="82"/>
      <c r="D68" s="82"/>
      <c r="E68" s="37"/>
      <c r="F68" s="30"/>
    </row>
    <row r="69" spans="1:6" ht="14.25" x14ac:dyDescent="0.2">
      <c r="A69" s="30"/>
      <c r="B69" s="82"/>
      <c r="C69" s="82"/>
      <c r="D69" s="82"/>
      <c r="E69" s="37"/>
      <c r="F69" s="30"/>
    </row>
    <row r="70" spans="1:6" ht="14.25" x14ac:dyDescent="0.2">
      <c r="A70" s="30"/>
      <c r="B70" s="82"/>
      <c r="C70" s="82"/>
      <c r="D70" s="82"/>
      <c r="E70" s="37"/>
      <c r="F70" s="30"/>
    </row>
    <row r="71" spans="1:6" ht="14.25" x14ac:dyDescent="0.2">
      <c r="A71" s="30"/>
      <c r="B71" s="82"/>
      <c r="C71" s="82"/>
      <c r="D71" s="82"/>
      <c r="E71" s="37"/>
      <c r="F71" s="30"/>
    </row>
    <row r="72" spans="1:6" ht="14.25" x14ac:dyDescent="0.2">
      <c r="A72" s="30"/>
      <c r="B72" s="82"/>
      <c r="C72" s="82"/>
      <c r="D72" s="82"/>
      <c r="E72" s="37"/>
      <c r="F72" s="30"/>
    </row>
    <row r="73" spans="1:6" ht="14.25" x14ac:dyDescent="0.2">
      <c r="A73" s="30"/>
      <c r="B73" s="82"/>
      <c r="C73" s="82"/>
      <c r="D73" s="82"/>
      <c r="E73" s="37"/>
      <c r="F73" s="30"/>
    </row>
    <row r="74" spans="1:6" ht="13.5" customHeight="1" x14ac:dyDescent="0.2">
      <c r="A74" s="30"/>
      <c r="B74" s="82"/>
      <c r="C74" s="82"/>
      <c r="D74" s="82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SUM(E34:E74)</f>
        <v>190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190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9.5</v>
      </c>
      <c r="F79" s="30"/>
    </row>
    <row r="80" spans="1:6" ht="13.5" customHeight="1" x14ac:dyDescent="0.2">
      <c r="A80" s="30"/>
      <c r="B80" s="35" t="s">
        <v>5</v>
      </c>
      <c r="C80" s="40">
        <v>9.5000000000000001E-2</v>
      </c>
      <c r="D80" s="35"/>
      <c r="E80" s="45">
        <f>ROUND((E78+E79)*C80,2)</f>
        <v>18.95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218.45</v>
      </c>
      <c r="F82" s="30"/>
    </row>
    <row r="83" spans="1:6" ht="15.75" thickTop="1" x14ac:dyDescent="0.2">
      <c r="A83" s="30"/>
      <c r="B83" s="84"/>
      <c r="C83" s="84"/>
      <c r="D83" s="84"/>
      <c r="E83" s="46"/>
      <c r="F83" s="30"/>
    </row>
    <row r="84" spans="1:6" ht="15" x14ac:dyDescent="0.2">
      <c r="A84" s="30"/>
      <c r="B84" s="83" t="s">
        <v>48</v>
      </c>
      <c r="C84" s="83"/>
      <c r="D84" s="83"/>
      <c r="E84" s="46">
        <v>0</v>
      </c>
      <c r="F84" s="30"/>
    </row>
    <row r="85" spans="1:6" ht="15" x14ac:dyDescent="0.2">
      <c r="A85" s="30"/>
      <c r="B85" s="84"/>
      <c r="C85" s="84"/>
      <c r="D85" s="84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218.45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88"/>
      <c r="C89" s="88"/>
      <c r="D89" s="88"/>
      <c r="E89" s="88"/>
      <c r="F89" s="30"/>
    </row>
    <row r="90" spans="1:6" ht="14.25" x14ac:dyDescent="0.2">
      <c r="A90" s="81" t="s">
        <v>49</v>
      </c>
      <c r="B90" s="81"/>
      <c r="C90" s="81"/>
      <c r="D90" s="81"/>
      <c r="E90" s="81"/>
      <c r="F90" s="81"/>
    </row>
    <row r="91" spans="1:6" ht="14.25" x14ac:dyDescent="0.2">
      <c r="A91" s="79" t="s">
        <v>8</v>
      </c>
      <c r="B91" s="79"/>
      <c r="C91" s="79"/>
      <c r="D91" s="79"/>
      <c r="E91" s="79"/>
      <c r="F91" s="79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89"/>
      <c r="C93" s="89"/>
      <c r="D93" s="89"/>
      <c r="E93" s="89"/>
      <c r="F93" s="30"/>
    </row>
    <row r="94" spans="1:6" ht="15" x14ac:dyDescent="0.2">
      <c r="A94" s="80" t="s">
        <v>9</v>
      </c>
      <c r="B94" s="80"/>
      <c r="C94" s="80"/>
      <c r="D94" s="80"/>
      <c r="E94" s="80"/>
      <c r="F94" s="80"/>
    </row>
    <row r="96" spans="1:6" ht="39.75" customHeight="1" x14ac:dyDescent="0.2">
      <c r="B96" s="86"/>
      <c r="C96" s="87"/>
      <c r="D96" s="87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65" sqref="B65:D65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62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63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85" t="s">
        <v>0</v>
      </c>
      <c r="B31" s="85"/>
      <c r="C31" s="85"/>
      <c r="D31" s="85"/>
      <c r="E31" s="85"/>
      <c r="F31" s="8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82"/>
      <c r="C34" s="82"/>
      <c r="D34" s="82"/>
      <c r="E34" s="37"/>
      <c r="F34" s="30"/>
    </row>
    <row r="35" spans="1:6" ht="14.25" x14ac:dyDescent="0.2">
      <c r="A35" s="30"/>
      <c r="B35" s="82"/>
      <c r="C35" s="82"/>
      <c r="D35" s="82"/>
      <c r="E35" s="37"/>
      <c r="F35" s="30"/>
    </row>
    <row r="36" spans="1:6" ht="14.25" x14ac:dyDescent="0.2">
      <c r="A36" s="30"/>
      <c r="B36" s="82" t="s">
        <v>64</v>
      </c>
      <c r="C36" s="82"/>
      <c r="D36" s="82"/>
      <c r="E36" s="37">
        <f>0.25*225</f>
        <v>56.25</v>
      </c>
      <c r="F36" s="30"/>
    </row>
    <row r="37" spans="1:6" ht="14.25" x14ac:dyDescent="0.2">
      <c r="A37" s="30"/>
      <c r="B37" s="82"/>
      <c r="C37" s="82"/>
      <c r="D37" s="82"/>
      <c r="E37" s="37"/>
      <c r="F37" s="30"/>
    </row>
    <row r="38" spans="1:6" ht="14.25" x14ac:dyDescent="0.2">
      <c r="A38" s="30"/>
      <c r="B38" s="82"/>
      <c r="C38" s="82"/>
      <c r="D38" s="82"/>
      <c r="E38" s="37"/>
      <c r="F38" s="30"/>
    </row>
    <row r="39" spans="1:6" ht="14.25" x14ac:dyDescent="0.2">
      <c r="A39" s="30"/>
      <c r="B39" s="82"/>
      <c r="C39" s="82"/>
      <c r="D39" s="82"/>
      <c r="E39" s="37"/>
      <c r="F39" s="30"/>
    </row>
    <row r="40" spans="1:6" ht="14.25" x14ac:dyDescent="0.2">
      <c r="A40" s="30"/>
      <c r="B40" s="82"/>
      <c r="C40" s="82"/>
      <c r="D40" s="82"/>
      <c r="E40" s="37"/>
      <c r="F40" s="30"/>
    </row>
    <row r="41" spans="1:6" ht="13.5" customHeight="1" x14ac:dyDescent="0.2">
      <c r="A41" s="30"/>
      <c r="B41" s="82"/>
      <c r="C41" s="82"/>
      <c r="D41" s="82"/>
      <c r="E41" s="37"/>
      <c r="F41" s="30"/>
    </row>
    <row r="42" spans="1:6" ht="14.25" x14ac:dyDescent="0.2">
      <c r="A42" s="30"/>
      <c r="B42" s="82"/>
      <c r="C42" s="82"/>
      <c r="D42" s="82"/>
      <c r="E42" s="37"/>
      <c r="F42" s="30"/>
    </row>
    <row r="43" spans="1:6" ht="14.25" x14ac:dyDescent="0.2">
      <c r="A43" s="30"/>
      <c r="B43" s="82"/>
      <c r="C43" s="82"/>
      <c r="D43" s="82"/>
      <c r="E43" s="37"/>
      <c r="F43" s="30"/>
    </row>
    <row r="44" spans="1:6" ht="14.25" x14ac:dyDescent="0.2">
      <c r="A44" s="30"/>
      <c r="B44" s="82"/>
      <c r="C44" s="82"/>
      <c r="D44" s="82"/>
      <c r="E44" s="37"/>
      <c r="F44" s="30"/>
    </row>
    <row r="45" spans="1:6" ht="14.25" x14ac:dyDescent="0.2">
      <c r="A45" s="30"/>
      <c r="B45" s="82"/>
      <c r="C45" s="82"/>
      <c r="D45" s="82"/>
      <c r="E45" s="37"/>
      <c r="F45" s="30"/>
    </row>
    <row r="46" spans="1:6" ht="14.25" x14ac:dyDescent="0.2">
      <c r="A46" s="30"/>
      <c r="B46" s="82"/>
      <c r="C46" s="82"/>
      <c r="D46" s="82"/>
      <c r="E46" s="37"/>
      <c r="F46" s="30"/>
    </row>
    <row r="47" spans="1:6" ht="14.25" x14ac:dyDescent="0.2">
      <c r="A47" s="30"/>
      <c r="B47" s="82"/>
      <c r="C47" s="82"/>
      <c r="D47" s="82"/>
      <c r="E47" s="37"/>
      <c r="F47" s="30"/>
    </row>
    <row r="48" spans="1:6" ht="14.25" x14ac:dyDescent="0.2">
      <c r="A48" s="30"/>
      <c r="B48" s="82"/>
      <c r="C48" s="82"/>
      <c r="D48" s="82"/>
      <c r="E48" s="37"/>
      <c r="F48" s="30"/>
    </row>
    <row r="49" spans="1:6" ht="14.25" x14ac:dyDescent="0.2">
      <c r="A49" s="30"/>
      <c r="B49" s="82"/>
      <c r="C49" s="82"/>
      <c r="D49" s="82"/>
      <c r="E49" s="37"/>
      <c r="F49" s="30"/>
    </row>
    <row r="50" spans="1:6" ht="14.25" x14ac:dyDescent="0.2">
      <c r="A50" s="30"/>
      <c r="B50" s="82"/>
      <c r="C50" s="82"/>
      <c r="D50" s="82"/>
      <c r="E50" s="37"/>
      <c r="F50" s="30"/>
    </row>
    <row r="51" spans="1:6" ht="14.25" x14ac:dyDescent="0.2">
      <c r="A51" s="30"/>
      <c r="B51" s="82"/>
      <c r="C51" s="82"/>
      <c r="D51" s="82"/>
      <c r="E51" s="37"/>
      <c r="F51" s="30"/>
    </row>
    <row r="52" spans="1:6" ht="14.25" x14ac:dyDescent="0.2">
      <c r="A52" s="30"/>
      <c r="B52" s="82"/>
      <c r="C52" s="82"/>
      <c r="D52" s="82"/>
      <c r="E52" s="37"/>
      <c r="F52" s="30"/>
    </row>
    <row r="53" spans="1:6" ht="14.25" x14ac:dyDescent="0.2">
      <c r="A53" s="30"/>
      <c r="B53" s="82"/>
      <c r="C53" s="82"/>
      <c r="D53" s="82"/>
      <c r="E53" s="37"/>
      <c r="F53" s="30"/>
    </row>
    <row r="54" spans="1:6" ht="14.25" x14ac:dyDescent="0.2">
      <c r="A54" s="30"/>
      <c r="B54" s="82"/>
      <c r="C54" s="82"/>
      <c r="D54" s="82"/>
      <c r="E54" s="37"/>
      <c r="F54" s="30"/>
    </row>
    <row r="55" spans="1:6" ht="14.25" x14ac:dyDescent="0.2">
      <c r="A55" s="30"/>
      <c r="B55" s="82"/>
      <c r="C55" s="82"/>
      <c r="D55" s="82"/>
      <c r="E55" s="37"/>
      <c r="F55" s="30"/>
    </row>
    <row r="56" spans="1:6" ht="14.25" x14ac:dyDescent="0.2">
      <c r="A56" s="30"/>
      <c r="B56" s="82"/>
      <c r="C56" s="82"/>
      <c r="D56" s="82"/>
      <c r="E56" s="37"/>
      <c r="F56" s="30"/>
    </row>
    <row r="57" spans="1:6" ht="14.25" x14ac:dyDescent="0.2">
      <c r="A57" s="30"/>
      <c r="B57" s="82"/>
      <c r="C57" s="82"/>
      <c r="D57" s="82"/>
      <c r="E57" s="37"/>
      <c r="F57" s="30"/>
    </row>
    <row r="58" spans="1:6" ht="14.25" x14ac:dyDescent="0.2">
      <c r="A58" s="30"/>
      <c r="B58" s="82"/>
      <c r="C58" s="82"/>
      <c r="D58" s="82"/>
      <c r="E58" s="37"/>
      <c r="F58" s="30"/>
    </row>
    <row r="59" spans="1:6" ht="14.25" x14ac:dyDescent="0.2">
      <c r="A59" s="30"/>
      <c r="B59" s="82"/>
      <c r="C59" s="82"/>
      <c r="D59" s="82"/>
      <c r="E59" s="37"/>
      <c r="F59" s="30"/>
    </row>
    <row r="60" spans="1:6" ht="14.25" x14ac:dyDescent="0.2">
      <c r="A60" s="30"/>
      <c r="B60" s="82"/>
      <c r="C60" s="82"/>
      <c r="D60" s="82"/>
      <c r="E60" s="37"/>
      <c r="F60" s="30"/>
    </row>
    <row r="61" spans="1:6" ht="14.25" x14ac:dyDescent="0.2">
      <c r="A61" s="30"/>
      <c r="B61" s="82"/>
      <c r="C61" s="82"/>
      <c r="D61" s="82"/>
      <c r="E61" s="37"/>
      <c r="F61" s="30"/>
    </row>
    <row r="62" spans="1:6" ht="14.25" x14ac:dyDescent="0.2">
      <c r="A62" s="30"/>
      <c r="B62" s="82"/>
      <c r="C62" s="82"/>
      <c r="D62" s="82"/>
      <c r="E62" s="37"/>
      <c r="F62" s="30"/>
    </row>
    <row r="63" spans="1:6" ht="14.25" x14ac:dyDescent="0.2">
      <c r="A63" s="30"/>
      <c r="B63" s="82"/>
      <c r="C63" s="82"/>
      <c r="D63" s="82"/>
      <c r="E63" s="37"/>
      <c r="F63" s="30"/>
    </row>
    <row r="64" spans="1:6" ht="14.25" x14ac:dyDescent="0.2">
      <c r="A64" s="30"/>
      <c r="B64" s="82"/>
      <c r="C64" s="82"/>
      <c r="D64" s="82"/>
      <c r="E64" s="37"/>
      <c r="F64" s="30"/>
    </row>
    <row r="65" spans="1:6" ht="14.25" x14ac:dyDescent="0.2">
      <c r="A65" s="30"/>
      <c r="B65" s="82"/>
      <c r="C65" s="82"/>
      <c r="D65" s="82"/>
      <c r="E65" s="37"/>
      <c r="F65" s="30"/>
    </row>
    <row r="66" spans="1:6" ht="14.25" x14ac:dyDescent="0.2">
      <c r="A66" s="30"/>
      <c r="B66" s="82"/>
      <c r="C66" s="82"/>
      <c r="D66" s="82"/>
      <c r="E66" s="37"/>
      <c r="F66" s="30"/>
    </row>
    <row r="67" spans="1:6" ht="14.25" x14ac:dyDescent="0.2">
      <c r="A67" s="30"/>
      <c r="B67" s="82"/>
      <c r="C67" s="82"/>
      <c r="D67" s="82"/>
      <c r="E67" s="37"/>
      <c r="F67" s="30"/>
    </row>
    <row r="68" spans="1:6" ht="14.25" x14ac:dyDescent="0.2">
      <c r="A68" s="30"/>
      <c r="B68" s="82"/>
      <c r="C68" s="82"/>
      <c r="D68" s="82"/>
      <c r="E68" s="37"/>
      <c r="F68" s="30"/>
    </row>
    <row r="69" spans="1:6" ht="14.25" x14ac:dyDescent="0.2">
      <c r="A69" s="30"/>
      <c r="B69" s="82"/>
      <c r="C69" s="82"/>
      <c r="D69" s="82"/>
      <c r="E69" s="37"/>
      <c r="F69" s="30"/>
    </row>
    <row r="70" spans="1:6" ht="14.25" x14ac:dyDescent="0.2">
      <c r="A70" s="30"/>
      <c r="B70" s="82"/>
      <c r="C70" s="82"/>
      <c r="D70" s="82"/>
      <c r="E70" s="37"/>
      <c r="F70" s="30"/>
    </row>
    <row r="71" spans="1:6" ht="14.25" x14ac:dyDescent="0.2">
      <c r="A71" s="30"/>
      <c r="B71" s="82"/>
      <c r="C71" s="82"/>
      <c r="D71" s="82"/>
      <c r="E71" s="37"/>
      <c r="F71" s="30"/>
    </row>
    <row r="72" spans="1:6" ht="14.25" x14ac:dyDescent="0.2">
      <c r="A72" s="30"/>
      <c r="B72" s="82"/>
      <c r="C72" s="82"/>
      <c r="D72" s="82"/>
      <c r="E72" s="37"/>
      <c r="F72" s="30"/>
    </row>
    <row r="73" spans="1:6" ht="14.25" x14ac:dyDescent="0.2">
      <c r="A73" s="30"/>
      <c r="B73" s="82"/>
      <c r="C73" s="82"/>
      <c r="D73" s="82"/>
      <c r="E73" s="37"/>
      <c r="F73" s="30"/>
    </row>
    <row r="74" spans="1:6" ht="13.5" customHeight="1" x14ac:dyDescent="0.2">
      <c r="A74" s="30"/>
      <c r="B74" s="82"/>
      <c r="C74" s="82"/>
      <c r="D74" s="82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SUM(E34:E74)</f>
        <v>56.25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56.25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2.81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5.61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64.67</v>
      </c>
      <c r="F82" s="30"/>
    </row>
    <row r="83" spans="1:6" ht="15.75" thickTop="1" x14ac:dyDescent="0.2">
      <c r="A83" s="30"/>
      <c r="B83" s="84"/>
      <c r="C83" s="84"/>
      <c r="D83" s="84"/>
      <c r="E83" s="46"/>
      <c r="F83" s="30"/>
    </row>
    <row r="84" spans="1:6" ht="15" x14ac:dyDescent="0.2">
      <c r="A84" s="30"/>
      <c r="B84" s="83" t="s">
        <v>48</v>
      </c>
      <c r="C84" s="83"/>
      <c r="D84" s="83"/>
      <c r="E84" s="46">
        <v>0</v>
      </c>
      <c r="F84" s="30"/>
    </row>
    <row r="85" spans="1:6" ht="15" x14ac:dyDescent="0.2">
      <c r="A85" s="30"/>
      <c r="B85" s="84"/>
      <c r="C85" s="84"/>
      <c r="D85" s="84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64.67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88"/>
      <c r="C89" s="88"/>
      <c r="D89" s="88"/>
      <c r="E89" s="88"/>
      <c r="F89" s="30"/>
    </row>
    <row r="90" spans="1:6" ht="14.25" x14ac:dyDescent="0.2">
      <c r="A90" s="81" t="s">
        <v>49</v>
      </c>
      <c r="B90" s="81"/>
      <c r="C90" s="81"/>
      <c r="D90" s="81"/>
      <c r="E90" s="81"/>
      <c r="F90" s="81"/>
    </row>
    <row r="91" spans="1:6" ht="14.25" x14ac:dyDescent="0.2">
      <c r="A91" s="79" t="s">
        <v>8</v>
      </c>
      <c r="B91" s="79"/>
      <c r="C91" s="79"/>
      <c r="D91" s="79"/>
      <c r="E91" s="79"/>
      <c r="F91" s="79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89"/>
      <c r="C93" s="89"/>
      <c r="D93" s="89"/>
      <c r="E93" s="89"/>
      <c r="F93" s="30"/>
    </row>
    <row r="94" spans="1:6" ht="15" x14ac:dyDescent="0.2">
      <c r="A94" s="80" t="s">
        <v>9</v>
      </c>
      <c r="B94" s="80"/>
      <c r="C94" s="80"/>
      <c r="D94" s="80"/>
      <c r="E94" s="80"/>
      <c r="F94" s="80"/>
    </row>
    <row r="96" spans="1:6" ht="39.75" customHeight="1" x14ac:dyDescent="0.2">
      <c r="B96" s="86"/>
      <c r="C96" s="87"/>
      <c r="D96" s="87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zoomScale="80" zoomScaleNormal="100" zoomScaleSheetLayoutView="80" workbookViewId="0">
      <selection activeCell="B39" sqref="B39:D39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65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66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85" t="s">
        <v>0</v>
      </c>
      <c r="B31" s="85"/>
      <c r="C31" s="85"/>
      <c r="D31" s="85"/>
      <c r="E31" s="85"/>
      <c r="F31" s="8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82"/>
      <c r="C34" s="82"/>
      <c r="D34" s="82"/>
      <c r="E34" s="37"/>
      <c r="F34" s="30"/>
    </row>
    <row r="35" spans="1:6" ht="14.25" x14ac:dyDescent="0.2">
      <c r="A35" s="30"/>
      <c r="B35" s="82"/>
      <c r="C35" s="82"/>
      <c r="D35" s="82"/>
      <c r="E35" s="37"/>
      <c r="F35" s="30"/>
    </row>
    <row r="36" spans="1:6" ht="14.25" x14ac:dyDescent="0.2">
      <c r="A36" s="30"/>
      <c r="B36" s="82" t="s">
        <v>67</v>
      </c>
      <c r="C36" s="82"/>
      <c r="D36" s="82"/>
      <c r="E36" s="37">
        <f>1.5*225</f>
        <v>337.5</v>
      </c>
      <c r="F36" s="30"/>
    </row>
    <row r="37" spans="1:6" ht="14.25" x14ac:dyDescent="0.2">
      <c r="A37" s="30"/>
      <c r="B37" s="82"/>
      <c r="C37" s="82"/>
      <c r="D37" s="82"/>
      <c r="E37" s="37"/>
      <c r="F37" s="30"/>
    </row>
    <row r="38" spans="1:6" ht="14.25" x14ac:dyDescent="0.2">
      <c r="A38" s="30"/>
      <c r="B38" s="82"/>
      <c r="C38" s="82"/>
      <c r="D38" s="82"/>
      <c r="E38" s="37"/>
      <c r="F38" s="30"/>
    </row>
    <row r="39" spans="1:6" ht="14.25" x14ac:dyDescent="0.2">
      <c r="A39" s="30"/>
      <c r="B39" s="82"/>
      <c r="C39" s="82"/>
      <c r="D39" s="82"/>
      <c r="E39" s="37"/>
      <c r="F39" s="30"/>
    </row>
    <row r="40" spans="1:6" ht="14.25" x14ac:dyDescent="0.2">
      <c r="A40" s="30"/>
      <c r="B40" s="82"/>
      <c r="C40" s="82"/>
      <c r="D40" s="82"/>
      <c r="E40" s="37"/>
      <c r="F40" s="30"/>
    </row>
    <row r="41" spans="1:6" ht="13.5" customHeight="1" x14ac:dyDescent="0.2">
      <c r="A41" s="30"/>
      <c r="B41" s="82"/>
      <c r="C41" s="82"/>
      <c r="D41" s="82"/>
      <c r="E41" s="37"/>
      <c r="F41" s="30"/>
    </row>
    <row r="42" spans="1:6" ht="14.25" x14ac:dyDescent="0.2">
      <c r="A42" s="30"/>
      <c r="B42" s="82"/>
      <c r="C42" s="82"/>
      <c r="D42" s="82"/>
      <c r="E42" s="37"/>
      <c r="F42" s="30"/>
    </row>
    <row r="43" spans="1:6" ht="14.25" x14ac:dyDescent="0.2">
      <c r="A43" s="30"/>
      <c r="B43" s="82"/>
      <c r="C43" s="82"/>
      <c r="D43" s="82"/>
      <c r="E43" s="37"/>
      <c r="F43" s="30"/>
    </row>
    <row r="44" spans="1:6" ht="14.25" x14ac:dyDescent="0.2">
      <c r="A44" s="30"/>
      <c r="B44" s="82"/>
      <c r="C44" s="82"/>
      <c r="D44" s="82"/>
      <c r="E44" s="37"/>
      <c r="F44" s="30"/>
    </row>
    <row r="45" spans="1:6" ht="14.25" x14ac:dyDescent="0.2">
      <c r="A45" s="30"/>
      <c r="B45" s="82"/>
      <c r="C45" s="82"/>
      <c r="D45" s="82"/>
      <c r="E45" s="37"/>
      <c r="F45" s="30"/>
    </row>
    <row r="46" spans="1:6" ht="14.25" x14ac:dyDescent="0.2">
      <c r="A46" s="30"/>
      <c r="B46" s="82"/>
      <c r="C46" s="82"/>
      <c r="D46" s="82"/>
      <c r="E46" s="37"/>
      <c r="F46" s="30"/>
    </row>
    <row r="47" spans="1:6" ht="14.25" x14ac:dyDescent="0.2">
      <c r="A47" s="30"/>
      <c r="B47" s="82"/>
      <c r="C47" s="82"/>
      <c r="D47" s="82"/>
      <c r="E47" s="37"/>
      <c r="F47" s="30"/>
    </row>
    <row r="48" spans="1:6" ht="14.25" x14ac:dyDescent="0.2">
      <c r="A48" s="30"/>
      <c r="B48" s="82"/>
      <c r="C48" s="82"/>
      <c r="D48" s="82"/>
      <c r="E48" s="37"/>
      <c r="F48" s="30"/>
    </row>
    <row r="49" spans="1:6" ht="14.25" x14ac:dyDescent="0.2">
      <c r="A49" s="30"/>
      <c r="B49" s="82"/>
      <c r="C49" s="82"/>
      <c r="D49" s="82"/>
      <c r="E49" s="37"/>
      <c r="F49" s="30"/>
    </row>
    <row r="50" spans="1:6" ht="14.25" x14ac:dyDescent="0.2">
      <c r="A50" s="30"/>
      <c r="B50" s="82"/>
      <c r="C50" s="82"/>
      <c r="D50" s="82"/>
      <c r="E50" s="37"/>
      <c r="F50" s="30"/>
    </row>
    <row r="51" spans="1:6" ht="14.25" x14ac:dyDescent="0.2">
      <c r="A51" s="30"/>
      <c r="B51" s="82"/>
      <c r="C51" s="82"/>
      <c r="D51" s="82"/>
      <c r="E51" s="37"/>
      <c r="F51" s="30"/>
    </row>
    <row r="52" spans="1:6" ht="14.25" x14ac:dyDescent="0.2">
      <c r="A52" s="30"/>
      <c r="B52" s="82"/>
      <c r="C52" s="82"/>
      <c r="D52" s="82"/>
      <c r="E52" s="37"/>
      <c r="F52" s="30"/>
    </row>
    <row r="53" spans="1:6" ht="14.25" x14ac:dyDescent="0.2">
      <c r="A53" s="30"/>
      <c r="B53" s="82"/>
      <c r="C53" s="82"/>
      <c r="D53" s="82"/>
      <c r="E53" s="37"/>
      <c r="F53" s="30"/>
    </row>
    <row r="54" spans="1:6" ht="14.25" x14ac:dyDescent="0.2">
      <c r="A54" s="30"/>
      <c r="B54" s="82"/>
      <c r="C54" s="82"/>
      <c r="D54" s="82"/>
      <c r="E54" s="37"/>
      <c r="F54" s="30"/>
    </row>
    <row r="55" spans="1:6" ht="14.25" x14ac:dyDescent="0.2">
      <c r="A55" s="30"/>
      <c r="B55" s="82"/>
      <c r="C55" s="82"/>
      <c r="D55" s="82"/>
      <c r="E55" s="37"/>
      <c r="F55" s="30"/>
    </row>
    <row r="56" spans="1:6" ht="14.25" x14ac:dyDescent="0.2">
      <c r="A56" s="30"/>
      <c r="B56" s="82"/>
      <c r="C56" s="82"/>
      <c r="D56" s="82"/>
      <c r="E56" s="37"/>
      <c r="F56" s="30"/>
    </row>
    <row r="57" spans="1:6" ht="14.25" x14ac:dyDescent="0.2">
      <c r="A57" s="30"/>
      <c r="B57" s="82"/>
      <c r="C57" s="82"/>
      <c r="D57" s="82"/>
      <c r="E57" s="37"/>
      <c r="F57" s="30"/>
    </row>
    <row r="58" spans="1:6" ht="14.25" x14ac:dyDescent="0.2">
      <c r="A58" s="30"/>
      <c r="B58" s="82"/>
      <c r="C58" s="82"/>
      <c r="D58" s="82"/>
      <c r="E58" s="37"/>
      <c r="F58" s="30"/>
    </row>
    <row r="59" spans="1:6" ht="14.25" x14ac:dyDescent="0.2">
      <c r="A59" s="30"/>
      <c r="B59" s="82"/>
      <c r="C59" s="82"/>
      <c r="D59" s="82"/>
      <c r="E59" s="37"/>
      <c r="F59" s="30"/>
    </row>
    <row r="60" spans="1:6" ht="14.25" x14ac:dyDescent="0.2">
      <c r="A60" s="30"/>
      <c r="B60" s="82"/>
      <c r="C60" s="82"/>
      <c r="D60" s="82"/>
      <c r="E60" s="37"/>
      <c r="F60" s="30"/>
    </row>
    <row r="61" spans="1:6" ht="14.25" x14ac:dyDescent="0.2">
      <c r="A61" s="30"/>
      <c r="B61" s="82"/>
      <c r="C61" s="82"/>
      <c r="D61" s="82"/>
      <c r="E61" s="37"/>
      <c r="F61" s="30"/>
    </row>
    <row r="62" spans="1:6" ht="14.25" x14ac:dyDescent="0.2">
      <c r="A62" s="30"/>
      <c r="B62" s="82"/>
      <c r="C62" s="82"/>
      <c r="D62" s="82"/>
      <c r="E62" s="37"/>
      <c r="F62" s="30"/>
    </row>
    <row r="63" spans="1:6" ht="14.25" x14ac:dyDescent="0.2">
      <c r="A63" s="30"/>
      <c r="B63" s="82"/>
      <c r="C63" s="82"/>
      <c r="D63" s="82"/>
      <c r="E63" s="37"/>
      <c r="F63" s="30"/>
    </row>
    <row r="64" spans="1:6" ht="14.25" x14ac:dyDescent="0.2">
      <c r="A64" s="30"/>
      <c r="B64" s="82"/>
      <c r="C64" s="82"/>
      <c r="D64" s="82"/>
      <c r="E64" s="37"/>
      <c r="F64" s="30"/>
    </row>
    <row r="65" spans="1:6" ht="14.25" x14ac:dyDescent="0.2">
      <c r="A65" s="30"/>
      <c r="B65" s="82"/>
      <c r="C65" s="82"/>
      <c r="D65" s="82"/>
      <c r="E65" s="37"/>
      <c r="F65" s="30"/>
    </row>
    <row r="66" spans="1:6" ht="14.25" x14ac:dyDescent="0.2">
      <c r="A66" s="30"/>
      <c r="B66" s="82"/>
      <c r="C66" s="82"/>
      <c r="D66" s="82"/>
      <c r="E66" s="37"/>
      <c r="F66" s="30"/>
    </row>
    <row r="67" spans="1:6" ht="14.25" x14ac:dyDescent="0.2">
      <c r="A67" s="30"/>
      <c r="B67" s="82"/>
      <c r="C67" s="82"/>
      <c r="D67" s="82"/>
      <c r="E67" s="37"/>
      <c r="F67" s="30"/>
    </row>
    <row r="68" spans="1:6" ht="14.25" x14ac:dyDescent="0.2">
      <c r="A68" s="30"/>
      <c r="B68" s="82"/>
      <c r="C68" s="82"/>
      <c r="D68" s="82"/>
      <c r="E68" s="37"/>
      <c r="F68" s="30"/>
    </row>
    <row r="69" spans="1:6" ht="14.25" x14ac:dyDescent="0.2">
      <c r="A69" s="30"/>
      <c r="B69" s="82"/>
      <c r="C69" s="82"/>
      <c r="D69" s="82"/>
      <c r="E69" s="37"/>
      <c r="F69" s="30"/>
    </row>
    <row r="70" spans="1:6" ht="14.25" x14ac:dyDescent="0.2">
      <c r="A70" s="30"/>
      <c r="B70" s="82"/>
      <c r="C70" s="82"/>
      <c r="D70" s="82"/>
      <c r="E70" s="37"/>
      <c r="F70" s="30"/>
    </row>
    <row r="71" spans="1:6" ht="14.25" x14ac:dyDescent="0.2">
      <c r="A71" s="30"/>
      <c r="B71" s="82"/>
      <c r="C71" s="82"/>
      <c r="D71" s="82"/>
      <c r="E71" s="37"/>
      <c r="F71" s="30"/>
    </row>
    <row r="72" spans="1:6" ht="14.25" x14ac:dyDescent="0.2">
      <c r="A72" s="30"/>
      <c r="B72" s="82"/>
      <c r="C72" s="82"/>
      <c r="D72" s="82"/>
      <c r="E72" s="37"/>
      <c r="F72" s="30"/>
    </row>
    <row r="73" spans="1:6" ht="14.25" x14ac:dyDescent="0.2">
      <c r="A73" s="30"/>
      <c r="B73" s="82"/>
      <c r="C73" s="82"/>
      <c r="D73" s="82"/>
      <c r="E73" s="37"/>
      <c r="F73" s="30"/>
    </row>
    <row r="74" spans="1:6" ht="13.5" customHeight="1" x14ac:dyDescent="0.2">
      <c r="A74" s="30"/>
      <c r="B74" s="82"/>
      <c r="C74" s="82"/>
      <c r="D74" s="82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SUM(E34:E74)</f>
        <v>337.5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337.5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16.88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33.67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388.05</v>
      </c>
      <c r="F82" s="30"/>
    </row>
    <row r="83" spans="1:6" ht="15.75" thickTop="1" x14ac:dyDescent="0.2">
      <c r="A83" s="30"/>
      <c r="B83" s="84"/>
      <c r="C83" s="84"/>
      <c r="D83" s="84"/>
      <c r="E83" s="46"/>
      <c r="F83" s="30"/>
    </row>
    <row r="84" spans="1:6" ht="15" x14ac:dyDescent="0.2">
      <c r="A84" s="30"/>
      <c r="B84" s="83" t="s">
        <v>48</v>
      </c>
      <c r="C84" s="83"/>
      <c r="D84" s="83"/>
      <c r="E84" s="46">
        <v>0</v>
      </c>
      <c r="F84" s="30"/>
    </row>
    <row r="85" spans="1:6" ht="15" x14ac:dyDescent="0.2">
      <c r="A85" s="30"/>
      <c r="B85" s="84"/>
      <c r="C85" s="84"/>
      <c r="D85" s="84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388.05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88"/>
      <c r="C89" s="88"/>
      <c r="D89" s="88"/>
      <c r="E89" s="88"/>
      <c r="F89" s="30"/>
    </row>
    <row r="90" spans="1:6" ht="14.25" x14ac:dyDescent="0.2">
      <c r="A90" s="81" t="s">
        <v>49</v>
      </c>
      <c r="B90" s="81"/>
      <c r="C90" s="81"/>
      <c r="D90" s="81"/>
      <c r="E90" s="81"/>
      <c r="F90" s="81"/>
    </row>
    <row r="91" spans="1:6" ht="14.25" x14ac:dyDescent="0.2">
      <c r="A91" s="79" t="s">
        <v>8</v>
      </c>
      <c r="B91" s="79"/>
      <c r="C91" s="79"/>
      <c r="D91" s="79"/>
      <c r="E91" s="79"/>
      <c r="F91" s="79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89"/>
      <c r="C93" s="89"/>
      <c r="D93" s="89"/>
      <c r="E93" s="89"/>
      <c r="F93" s="30"/>
    </row>
    <row r="94" spans="1:6" ht="15" x14ac:dyDescent="0.2">
      <c r="A94" s="80" t="s">
        <v>9</v>
      </c>
      <c r="B94" s="80"/>
      <c r="C94" s="80"/>
      <c r="D94" s="80"/>
      <c r="E94" s="80"/>
      <c r="F94" s="80"/>
    </row>
    <row r="96" spans="1:6" ht="39.75" customHeight="1" x14ac:dyDescent="0.2">
      <c r="B96" s="86"/>
      <c r="C96" s="87"/>
      <c r="D96" s="87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8"/>
  <sheetViews>
    <sheetView view="pageBreakPreview" topLeftCell="A19" zoomScale="80" zoomScaleNormal="100" zoomScaleSheetLayoutView="80" workbookViewId="0">
      <selection activeCell="B37" sqref="B37:D37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68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69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85" t="s">
        <v>0</v>
      </c>
      <c r="B31" s="85"/>
      <c r="C31" s="85"/>
      <c r="D31" s="85"/>
      <c r="E31" s="85"/>
      <c r="F31" s="8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82"/>
      <c r="C34" s="82"/>
      <c r="D34" s="82"/>
      <c r="E34" s="37"/>
      <c r="F34" s="30"/>
    </row>
    <row r="35" spans="1:6" ht="14.25" x14ac:dyDescent="0.2">
      <c r="A35" s="30"/>
      <c r="B35" s="82"/>
      <c r="C35" s="82"/>
      <c r="D35" s="82"/>
      <c r="E35" s="37"/>
      <c r="F35" s="30"/>
    </row>
    <row r="36" spans="1:6" ht="14.25" x14ac:dyDescent="0.2">
      <c r="A36" s="30"/>
      <c r="B36" s="82" t="s">
        <v>70</v>
      </c>
      <c r="C36" s="82"/>
      <c r="D36" s="82"/>
      <c r="E36" s="37">
        <f>0.5*225</f>
        <v>112.5</v>
      </c>
      <c r="F36" s="30"/>
    </row>
    <row r="37" spans="1:6" ht="14.25" x14ac:dyDescent="0.2">
      <c r="A37" s="30"/>
      <c r="B37" s="82"/>
      <c r="C37" s="82"/>
      <c r="D37" s="82"/>
      <c r="E37" s="37"/>
      <c r="F37" s="30"/>
    </row>
    <row r="38" spans="1:6" ht="14.25" x14ac:dyDescent="0.2">
      <c r="A38" s="30"/>
      <c r="B38" s="82"/>
      <c r="C38" s="82"/>
      <c r="D38" s="82"/>
      <c r="E38" s="37"/>
      <c r="F38" s="30"/>
    </row>
    <row r="39" spans="1:6" ht="14.25" x14ac:dyDescent="0.2">
      <c r="A39" s="30"/>
      <c r="B39" s="82"/>
      <c r="C39" s="82"/>
      <c r="D39" s="82"/>
      <c r="E39" s="37"/>
      <c r="F39" s="30"/>
    </row>
    <row r="40" spans="1:6" ht="14.25" x14ac:dyDescent="0.2">
      <c r="A40" s="30"/>
      <c r="B40" s="82"/>
      <c r="C40" s="82"/>
      <c r="D40" s="82"/>
      <c r="E40" s="37"/>
      <c r="F40" s="30"/>
    </row>
    <row r="41" spans="1:6" ht="13.5" customHeight="1" x14ac:dyDescent="0.2">
      <c r="A41" s="30"/>
      <c r="B41" s="82"/>
      <c r="C41" s="82"/>
      <c r="D41" s="82"/>
      <c r="E41" s="37"/>
      <c r="F41" s="30"/>
    </row>
    <row r="42" spans="1:6" ht="14.25" x14ac:dyDescent="0.2">
      <c r="A42" s="30"/>
      <c r="B42" s="82"/>
      <c r="C42" s="82"/>
      <c r="D42" s="82"/>
      <c r="E42" s="37"/>
      <c r="F42" s="30"/>
    </row>
    <row r="43" spans="1:6" ht="14.25" x14ac:dyDescent="0.2">
      <c r="A43" s="30"/>
      <c r="B43" s="82"/>
      <c r="C43" s="82"/>
      <c r="D43" s="82"/>
      <c r="E43" s="37"/>
      <c r="F43" s="30"/>
    </row>
    <row r="44" spans="1:6" ht="14.25" x14ac:dyDescent="0.2">
      <c r="A44" s="30"/>
      <c r="B44" s="82"/>
      <c r="C44" s="82"/>
      <c r="D44" s="82"/>
      <c r="E44" s="37"/>
      <c r="F44" s="30"/>
    </row>
    <row r="45" spans="1:6" ht="14.25" x14ac:dyDescent="0.2">
      <c r="A45" s="30"/>
      <c r="B45" s="82"/>
      <c r="C45" s="82"/>
      <c r="D45" s="82"/>
      <c r="E45" s="37"/>
      <c r="F45" s="30"/>
    </row>
    <row r="46" spans="1:6" ht="14.25" x14ac:dyDescent="0.2">
      <c r="A46" s="30"/>
      <c r="B46" s="82"/>
      <c r="C46" s="82"/>
      <c r="D46" s="82"/>
      <c r="E46" s="37"/>
      <c r="F46" s="30"/>
    </row>
    <row r="47" spans="1:6" ht="14.25" x14ac:dyDescent="0.2">
      <c r="A47" s="30"/>
      <c r="B47" s="82"/>
      <c r="C47" s="82"/>
      <c r="D47" s="82"/>
      <c r="E47" s="37"/>
      <c r="F47" s="30"/>
    </row>
    <row r="48" spans="1:6" ht="14.25" x14ac:dyDescent="0.2">
      <c r="A48" s="30"/>
      <c r="B48" s="82"/>
      <c r="C48" s="82"/>
      <c r="D48" s="82"/>
      <c r="E48" s="37"/>
      <c r="F48" s="30"/>
    </row>
    <row r="49" spans="1:6" ht="14.25" x14ac:dyDescent="0.2">
      <c r="A49" s="30"/>
      <c r="B49" s="82"/>
      <c r="C49" s="82"/>
      <c r="D49" s="82"/>
      <c r="E49" s="37"/>
      <c r="F49" s="30"/>
    </row>
    <row r="50" spans="1:6" ht="14.25" x14ac:dyDescent="0.2">
      <c r="A50" s="30"/>
      <c r="B50" s="82"/>
      <c r="C50" s="82"/>
      <c r="D50" s="82"/>
      <c r="E50" s="37"/>
      <c r="F50" s="30"/>
    </row>
    <row r="51" spans="1:6" ht="14.25" x14ac:dyDescent="0.2">
      <c r="A51" s="30"/>
      <c r="B51" s="82"/>
      <c r="C51" s="82"/>
      <c r="D51" s="82"/>
      <c r="E51" s="37"/>
      <c r="F51" s="30"/>
    </row>
    <row r="52" spans="1:6" ht="14.25" x14ac:dyDescent="0.2">
      <c r="A52" s="30"/>
      <c r="B52" s="82"/>
      <c r="C52" s="82"/>
      <c r="D52" s="82"/>
      <c r="E52" s="37"/>
      <c r="F52" s="30"/>
    </row>
    <row r="53" spans="1:6" ht="14.25" x14ac:dyDescent="0.2">
      <c r="A53" s="30"/>
      <c r="B53" s="82"/>
      <c r="C53" s="82"/>
      <c r="D53" s="82"/>
      <c r="E53" s="37"/>
      <c r="F53" s="30"/>
    </row>
    <row r="54" spans="1:6" ht="14.25" x14ac:dyDescent="0.2">
      <c r="A54" s="30"/>
      <c r="B54" s="82"/>
      <c r="C54" s="82"/>
      <c r="D54" s="82"/>
      <c r="E54" s="37"/>
      <c r="F54" s="30"/>
    </row>
    <row r="55" spans="1:6" ht="14.25" x14ac:dyDescent="0.2">
      <c r="A55" s="30"/>
      <c r="B55" s="82"/>
      <c r="C55" s="82"/>
      <c r="D55" s="82"/>
      <c r="E55" s="37"/>
      <c r="F55" s="30"/>
    </row>
    <row r="56" spans="1:6" ht="14.25" x14ac:dyDescent="0.2">
      <c r="A56" s="30"/>
      <c r="B56" s="82"/>
      <c r="C56" s="82"/>
      <c r="D56" s="82"/>
      <c r="E56" s="37"/>
      <c r="F56" s="30"/>
    </row>
    <row r="57" spans="1:6" ht="14.25" x14ac:dyDescent="0.2">
      <c r="A57" s="30"/>
      <c r="B57" s="82"/>
      <c r="C57" s="82"/>
      <c r="D57" s="82"/>
      <c r="E57" s="37"/>
      <c r="F57" s="30"/>
    </row>
    <row r="58" spans="1:6" ht="14.25" x14ac:dyDescent="0.2">
      <c r="A58" s="30"/>
      <c r="B58" s="82"/>
      <c r="C58" s="82"/>
      <c r="D58" s="82"/>
      <c r="E58" s="37"/>
      <c r="F58" s="30"/>
    </row>
    <row r="59" spans="1:6" ht="14.25" x14ac:dyDescent="0.2">
      <c r="A59" s="30"/>
      <c r="B59" s="82"/>
      <c r="C59" s="82"/>
      <c r="D59" s="82"/>
      <c r="E59" s="37"/>
      <c r="F59" s="30"/>
    </row>
    <row r="60" spans="1:6" ht="14.25" x14ac:dyDescent="0.2">
      <c r="A60" s="30"/>
      <c r="B60" s="82"/>
      <c r="C60" s="82"/>
      <c r="D60" s="82"/>
      <c r="E60" s="37"/>
      <c r="F60" s="30"/>
    </row>
    <row r="61" spans="1:6" ht="14.25" x14ac:dyDescent="0.2">
      <c r="A61" s="30"/>
      <c r="B61" s="82"/>
      <c r="C61" s="82"/>
      <c r="D61" s="82"/>
      <c r="E61" s="37"/>
      <c r="F61" s="30"/>
    </row>
    <row r="62" spans="1:6" ht="14.25" x14ac:dyDescent="0.2">
      <c r="A62" s="30"/>
      <c r="B62" s="82"/>
      <c r="C62" s="82"/>
      <c r="D62" s="82"/>
      <c r="E62" s="37"/>
      <c r="F62" s="30"/>
    </row>
    <row r="63" spans="1:6" ht="14.25" x14ac:dyDescent="0.2">
      <c r="A63" s="30"/>
      <c r="B63" s="82"/>
      <c r="C63" s="82"/>
      <c r="D63" s="82"/>
      <c r="E63" s="37"/>
      <c r="F63" s="30"/>
    </row>
    <row r="64" spans="1:6" ht="14.25" x14ac:dyDescent="0.2">
      <c r="A64" s="30"/>
      <c r="B64" s="82"/>
      <c r="C64" s="82"/>
      <c r="D64" s="82"/>
      <c r="E64" s="37"/>
      <c r="F64" s="30"/>
    </row>
    <row r="65" spans="1:6" ht="14.25" x14ac:dyDescent="0.2">
      <c r="A65" s="30"/>
      <c r="B65" s="82"/>
      <c r="C65" s="82"/>
      <c r="D65" s="82"/>
      <c r="E65" s="37"/>
      <c r="F65" s="30"/>
    </row>
    <row r="66" spans="1:6" ht="14.25" x14ac:dyDescent="0.2">
      <c r="A66" s="30"/>
      <c r="B66" s="82"/>
      <c r="C66" s="82"/>
      <c r="D66" s="82"/>
      <c r="E66" s="37"/>
      <c r="F66" s="30"/>
    </row>
    <row r="67" spans="1:6" ht="14.25" x14ac:dyDescent="0.2">
      <c r="A67" s="30"/>
      <c r="B67" s="82"/>
      <c r="C67" s="82"/>
      <c r="D67" s="82"/>
      <c r="E67" s="37"/>
      <c r="F67" s="30"/>
    </row>
    <row r="68" spans="1:6" ht="14.25" x14ac:dyDescent="0.2">
      <c r="A68" s="30"/>
      <c r="B68" s="82"/>
      <c r="C68" s="82"/>
      <c r="D68" s="82"/>
      <c r="E68" s="37"/>
      <c r="F68" s="30"/>
    </row>
    <row r="69" spans="1:6" ht="14.25" x14ac:dyDescent="0.2">
      <c r="A69" s="30"/>
      <c r="B69" s="82"/>
      <c r="C69" s="82"/>
      <c r="D69" s="82"/>
      <c r="E69" s="37"/>
      <c r="F69" s="30"/>
    </row>
    <row r="70" spans="1:6" ht="14.25" x14ac:dyDescent="0.2">
      <c r="A70" s="30"/>
      <c r="B70" s="82"/>
      <c r="C70" s="82"/>
      <c r="D70" s="82"/>
      <c r="E70" s="37"/>
      <c r="F70" s="30"/>
    </row>
    <row r="71" spans="1:6" ht="14.25" x14ac:dyDescent="0.2">
      <c r="A71" s="30"/>
      <c r="B71" s="82"/>
      <c r="C71" s="82"/>
      <c r="D71" s="82"/>
      <c r="E71" s="37"/>
      <c r="F71" s="30"/>
    </row>
    <row r="72" spans="1:6" ht="14.25" x14ac:dyDescent="0.2">
      <c r="A72" s="30"/>
      <c r="B72" s="82"/>
      <c r="C72" s="82"/>
      <c r="D72" s="82"/>
      <c r="E72" s="37"/>
      <c r="F72" s="30"/>
    </row>
    <row r="73" spans="1:6" ht="14.25" x14ac:dyDescent="0.2">
      <c r="A73" s="30"/>
      <c r="B73" s="82"/>
      <c r="C73" s="82"/>
      <c r="D73" s="82"/>
      <c r="E73" s="37"/>
      <c r="F73" s="30"/>
    </row>
    <row r="74" spans="1:6" ht="13.5" customHeight="1" x14ac:dyDescent="0.2">
      <c r="A74" s="30"/>
      <c r="B74" s="82"/>
      <c r="C74" s="82"/>
      <c r="D74" s="82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SUM(E34:E74)</f>
        <v>112.5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112.5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5.63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11.22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129.35</v>
      </c>
      <c r="F82" s="30"/>
    </row>
    <row r="83" spans="1:6" ht="15.75" thickTop="1" x14ac:dyDescent="0.2">
      <c r="A83" s="30"/>
      <c r="B83" s="84"/>
      <c r="C83" s="84"/>
      <c r="D83" s="84"/>
      <c r="E83" s="46"/>
      <c r="F83" s="30"/>
    </row>
    <row r="84" spans="1:6" ht="15" x14ac:dyDescent="0.2">
      <c r="A84" s="30"/>
      <c r="B84" s="83" t="s">
        <v>48</v>
      </c>
      <c r="C84" s="83"/>
      <c r="D84" s="83"/>
      <c r="E84" s="46">
        <v>0</v>
      </c>
      <c r="F84" s="30"/>
    </row>
    <row r="85" spans="1:6" ht="15" x14ac:dyDescent="0.2">
      <c r="A85" s="30"/>
      <c r="B85" s="84"/>
      <c r="C85" s="84"/>
      <c r="D85" s="84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129.35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88"/>
      <c r="C89" s="88"/>
      <c r="D89" s="88"/>
      <c r="E89" s="88"/>
      <c r="F89" s="30"/>
    </row>
    <row r="90" spans="1:6" ht="14.25" x14ac:dyDescent="0.2">
      <c r="A90" s="81" t="s">
        <v>49</v>
      </c>
      <c r="B90" s="81"/>
      <c r="C90" s="81"/>
      <c r="D90" s="81"/>
      <c r="E90" s="81"/>
      <c r="F90" s="81"/>
    </row>
    <row r="91" spans="1:6" ht="14.25" x14ac:dyDescent="0.2">
      <c r="A91" s="79" t="s">
        <v>8</v>
      </c>
      <c r="B91" s="79"/>
      <c r="C91" s="79"/>
      <c r="D91" s="79"/>
      <c r="E91" s="79"/>
      <c r="F91" s="79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89"/>
      <c r="C93" s="89"/>
      <c r="D93" s="89"/>
      <c r="E93" s="89"/>
      <c r="F93" s="30"/>
    </row>
    <row r="94" spans="1:6" ht="15" x14ac:dyDescent="0.2">
      <c r="A94" s="80" t="s">
        <v>9</v>
      </c>
      <c r="B94" s="80"/>
      <c r="C94" s="80"/>
      <c r="D94" s="80"/>
      <c r="E94" s="80"/>
      <c r="F94" s="80"/>
    </row>
    <row r="96" spans="1:6" ht="39.75" customHeight="1" x14ac:dyDescent="0.2">
      <c r="B96" s="86"/>
      <c r="C96" s="87"/>
      <c r="D96" s="87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8"/>
  <sheetViews>
    <sheetView view="pageBreakPreview" topLeftCell="A13" zoomScale="80" zoomScaleNormal="100" zoomScaleSheetLayoutView="80" workbookViewId="0">
      <selection activeCell="E36" sqref="E36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71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72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85" t="s">
        <v>0</v>
      </c>
      <c r="B31" s="85"/>
      <c r="C31" s="85"/>
      <c r="D31" s="85"/>
      <c r="E31" s="85"/>
      <c r="F31" s="8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82"/>
      <c r="C34" s="82"/>
      <c r="D34" s="82"/>
      <c r="E34" s="37"/>
      <c r="F34" s="30"/>
    </row>
    <row r="35" spans="1:6" ht="14.25" x14ac:dyDescent="0.2">
      <c r="A35" s="30"/>
      <c r="B35" s="82"/>
      <c r="C35" s="82"/>
      <c r="D35" s="82"/>
      <c r="E35" s="37"/>
      <c r="F35" s="30"/>
    </row>
    <row r="36" spans="1:6" ht="14.25" x14ac:dyDescent="0.2">
      <c r="A36" s="30"/>
      <c r="B36" s="82" t="s">
        <v>73</v>
      </c>
      <c r="C36" s="82"/>
      <c r="D36" s="82"/>
      <c r="E36" s="37">
        <f>0.5*225</f>
        <v>112.5</v>
      </c>
      <c r="F36" s="30"/>
    </row>
    <row r="37" spans="1:6" ht="14.25" x14ac:dyDescent="0.2">
      <c r="A37" s="30"/>
      <c r="B37" s="82"/>
      <c r="C37" s="82"/>
      <c r="D37" s="82"/>
      <c r="E37" s="37"/>
      <c r="F37" s="30"/>
    </row>
    <row r="38" spans="1:6" ht="14.25" x14ac:dyDescent="0.2">
      <c r="A38" s="30"/>
      <c r="B38" s="82"/>
      <c r="C38" s="82"/>
      <c r="D38" s="82"/>
      <c r="E38" s="37"/>
      <c r="F38" s="30"/>
    </row>
    <row r="39" spans="1:6" ht="14.25" x14ac:dyDescent="0.2">
      <c r="A39" s="30"/>
      <c r="B39" s="82"/>
      <c r="C39" s="82"/>
      <c r="D39" s="82"/>
      <c r="E39" s="37"/>
      <c r="F39" s="30"/>
    </row>
    <row r="40" spans="1:6" ht="14.25" x14ac:dyDescent="0.2">
      <c r="A40" s="30"/>
      <c r="B40" s="82"/>
      <c r="C40" s="82"/>
      <c r="D40" s="82"/>
      <c r="E40" s="37"/>
      <c r="F40" s="30"/>
    </row>
    <row r="41" spans="1:6" ht="13.5" customHeight="1" x14ac:dyDescent="0.2">
      <c r="A41" s="30"/>
      <c r="B41" s="82"/>
      <c r="C41" s="82"/>
      <c r="D41" s="82"/>
      <c r="E41" s="37"/>
      <c r="F41" s="30"/>
    </row>
    <row r="42" spans="1:6" ht="14.25" x14ac:dyDescent="0.2">
      <c r="A42" s="30"/>
      <c r="B42" s="82"/>
      <c r="C42" s="82"/>
      <c r="D42" s="82"/>
      <c r="E42" s="37"/>
      <c r="F42" s="30"/>
    </row>
    <row r="43" spans="1:6" ht="14.25" x14ac:dyDescent="0.2">
      <c r="A43" s="30"/>
      <c r="B43" s="82"/>
      <c r="C43" s="82"/>
      <c r="D43" s="82"/>
      <c r="E43" s="37"/>
      <c r="F43" s="30"/>
    </row>
    <row r="44" spans="1:6" ht="14.25" x14ac:dyDescent="0.2">
      <c r="A44" s="30"/>
      <c r="B44" s="82"/>
      <c r="C44" s="82"/>
      <c r="D44" s="82"/>
      <c r="E44" s="37"/>
      <c r="F44" s="30"/>
    </row>
    <row r="45" spans="1:6" ht="14.25" x14ac:dyDescent="0.2">
      <c r="A45" s="30"/>
      <c r="B45" s="82"/>
      <c r="C45" s="82"/>
      <c r="D45" s="82"/>
      <c r="E45" s="37"/>
      <c r="F45" s="30"/>
    </row>
    <row r="46" spans="1:6" ht="14.25" x14ac:dyDescent="0.2">
      <c r="A46" s="30"/>
      <c r="B46" s="82"/>
      <c r="C46" s="82"/>
      <c r="D46" s="82"/>
      <c r="E46" s="37"/>
      <c r="F46" s="30"/>
    </row>
    <row r="47" spans="1:6" ht="14.25" x14ac:dyDescent="0.2">
      <c r="A47" s="30"/>
      <c r="B47" s="82"/>
      <c r="C47" s="82"/>
      <c r="D47" s="82"/>
      <c r="E47" s="37"/>
      <c r="F47" s="30"/>
    </row>
    <row r="48" spans="1:6" ht="14.25" x14ac:dyDescent="0.2">
      <c r="A48" s="30"/>
      <c r="B48" s="82"/>
      <c r="C48" s="82"/>
      <c r="D48" s="82"/>
      <c r="E48" s="37"/>
      <c r="F48" s="30"/>
    </row>
    <row r="49" spans="1:6" ht="14.25" x14ac:dyDescent="0.2">
      <c r="A49" s="30"/>
      <c r="B49" s="82"/>
      <c r="C49" s="82"/>
      <c r="D49" s="82"/>
      <c r="E49" s="37"/>
      <c r="F49" s="30"/>
    </row>
    <row r="50" spans="1:6" ht="14.25" x14ac:dyDescent="0.2">
      <c r="A50" s="30"/>
      <c r="B50" s="82"/>
      <c r="C50" s="82"/>
      <c r="D50" s="82"/>
      <c r="E50" s="37"/>
      <c r="F50" s="30"/>
    </row>
    <row r="51" spans="1:6" ht="14.25" x14ac:dyDescent="0.2">
      <c r="A51" s="30"/>
      <c r="B51" s="82"/>
      <c r="C51" s="82"/>
      <c r="D51" s="82"/>
      <c r="E51" s="37"/>
      <c r="F51" s="30"/>
    </row>
    <row r="52" spans="1:6" ht="14.25" x14ac:dyDescent="0.2">
      <c r="A52" s="30"/>
      <c r="B52" s="82"/>
      <c r="C52" s="82"/>
      <c r="D52" s="82"/>
      <c r="E52" s="37"/>
      <c r="F52" s="30"/>
    </row>
    <row r="53" spans="1:6" ht="14.25" x14ac:dyDescent="0.2">
      <c r="A53" s="30"/>
      <c r="B53" s="82"/>
      <c r="C53" s="82"/>
      <c r="D53" s="82"/>
      <c r="E53" s="37"/>
      <c r="F53" s="30"/>
    </row>
    <row r="54" spans="1:6" ht="14.25" x14ac:dyDescent="0.2">
      <c r="A54" s="30"/>
      <c r="B54" s="82"/>
      <c r="C54" s="82"/>
      <c r="D54" s="82"/>
      <c r="E54" s="37"/>
      <c r="F54" s="30"/>
    </row>
    <row r="55" spans="1:6" ht="14.25" x14ac:dyDescent="0.2">
      <c r="A55" s="30"/>
      <c r="B55" s="82"/>
      <c r="C55" s="82"/>
      <c r="D55" s="82"/>
      <c r="E55" s="37"/>
      <c r="F55" s="30"/>
    </row>
    <row r="56" spans="1:6" ht="14.25" x14ac:dyDescent="0.2">
      <c r="A56" s="30"/>
      <c r="B56" s="82"/>
      <c r="C56" s="82"/>
      <c r="D56" s="82"/>
      <c r="E56" s="37"/>
      <c r="F56" s="30"/>
    </row>
    <row r="57" spans="1:6" ht="14.25" x14ac:dyDescent="0.2">
      <c r="A57" s="30"/>
      <c r="B57" s="82"/>
      <c r="C57" s="82"/>
      <c r="D57" s="82"/>
      <c r="E57" s="37"/>
      <c r="F57" s="30"/>
    </row>
    <row r="58" spans="1:6" ht="14.25" x14ac:dyDescent="0.2">
      <c r="A58" s="30"/>
      <c r="B58" s="82"/>
      <c r="C58" s="82"/>
      <c r="D58" s="82"/>
      <c r="E58" s="37"/>
      <c r="F58" s="30"/>
    </row>
    <row r="59" spans="1:6" ht="14.25" x14ac:dyDescent="0.2">
      <c r="A59" s="30"/>
      <c r="B59" s="82"/>
      <c r="C59" s="82"/>
      <c r="D59" s="82"/>
      <c r="E59" s="37"/>
      <c r="F59" s="30"/>
    </row>
    <row r="60" spans="1:6" ht="14.25" x14ac:dyDescent="0.2">
      <c r="A60" s="30"/>
      <c r="B60" s="82"/>
      <c r="C60" s="82"/>
      <c r="D60" s="82"/>
      <c r="E60" s="37"/>
      <c r="F60" s="30"/>
    </row>
    <row r="61" spans="1:6" ht="14.25" x14ac:dyDescent="0.2">
      <c r="A61" s="30"/>
      <c r="B61" s="82"/>
      <c r="C61" s="82"/>
      <c r="D61" s="82"/>
      <c r="E61" s="37"/>
      <c r="F61" s="30"/>
    </row>
    <row r="62" spans="1:6" ht="14.25" x14ac:dyDescent="0.2">
      <c r="A62" s="30"/>
      <c r="B62" s="82"/>
      <c r="C62" s="82"/>
      <c r="D62" s="82"/>
      <c r="E62" s="37"/>
      <c r="F62" s="30"/>
    </row>
    <row r="63" spans="1:6" ht="14.25" x14ac:dyDescent="0.2">
      <c r="A63" s="30"/>
      <c r="B63" s="82"/>
      <c r="C63" s="82"/>
      <c r="D63" s="82"/>
      <c r="E63" s="37"/>
      <c r="F63" s="30"/>
    </row>
    <row r="64" spans="1:6" ht="14.25" x14ac:dyDescent="0.2">
      <c r="A64" s="30"/>
      <c r="B64" s="82"/>
      <c r="C64" s="82"/>
      <c r="D64" s="82"/>
      <c r="E64" s="37"/>
      <c r="F64" s="30"/>
    </row>
    <row r="65" spans="1:6" ht="14.25" x14ac:dyDescent="0.2">
      <c r="A65" s="30"/>
      <c r="B65" s="82"/>
      <c r="C65" s="82"/>
      <c r="D65" s="82"/>
      <c r="E65" s="37"/>
      <c r="F65" s="30"/>
    </row>
    <row r="66" spans="1:6" ht="14.25" x14ac:dyDescent="0.2">
      <c r="A66" s="30"/>
      <c r="B66" s="82"/>
      <c r="C66" s="82"/>
      <c r="D66" s="82"/>
      <c r="E66" s="37"/>
      <c r="F66" s="30"/>
    </row>
    <row r="67" spans="1:6" ht="14.25" x14ac:dyDescent="0.2">
      <c r="A67" s="30"/>
      <c r="B67" s="82"/>
      <c r="C67" s="82"/>
      <c r="D67" s="82"/>
      <c r="E67" s="37"/>
      <c r="F67" s="30"/>
    </row>
    <row r="68" spans="1:6" ht="14.25" x14ac:dyDescent="0.2">
      <c r="A68" s="30"/>
      <c r="B68" s="82"/>
      <c r="C68" s="82"/>
      <c r="D68" s="82"/>
      <c r="E68" s="37"/>
      <c r="F68" s="30"/>
    </row>
    <row r="69" spans="1:6" ht="14.25" x14ac:dyDescent="0.2">
      <c r="A69" s="30"/>
      <c r="B69" s="82"/>
      <c r="C69" s="82"/>
      <c r="D69" s="82"/>
      <c r="E69" s="37"/>
      <c r="F69" s="30"/>
    </row>
    <row r="70" spans="1:6" ht="14.25" x14ac:dyDescent="0.2">
      <c r="A70" s="30"/>
      <c r="B70" s="82"/>
      <c r="C70" s="82"/>
      <c r="D70" s="82"/>
      <c r="E70" s="37"/>
      <c r="F70" s="30"/>
    </row>
    <row r="71" spans="1:6" ht="14.25" x14ac:dyDescent="0.2">
      <c r="A71" s="30"/>
      <c r="B71" s="82"/>
      <c r="C71" s="82"/>
      <c r="D71" s="82"/>
      <c r="E71" s="37"/>
      <c r="F71" s="30"/>
    </row>
    <row r="72" spans="1:6" ht="14.25" x14ac:dyDescent="0.2">
      <c r="A72" s="30"/>
      <c r="B72" s="82"/>
      <c r="C72" s="82"/>
      <c r="D72" s="82"/>
      <c r="E72" s="37"/>
      <c r="F72" s="30"/>
    </row>
    <row r="73" spans="1:6" ht="14.25" x14ac:dyDescent="0.2">
      <c r="A73" s="30"/>
      <c r="B73" s="82"/>
      <c r="C73" s="82"/>
      <c r="D73" s="82"/>
      <c r="E73" s="37"/>
      <c r="F73" s="30"/>
    </row>
    <row r="74" spans="1:6" ht="13.5" customHeight="1" x14ac:dyDescent="0.2">
      <c r="A74" s="30"/>
      <c r="B74" s="82"/>
      <c r="C74" s="82"/>
      <c r="D74" s="82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SUM(E34:E74)</f>
        <v>112.5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112.5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5.63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11.22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129.35</v>
      </c>
      <c r="F82" s="30"/>
    </row>
    <row r="83" spans="1:6" ht="15.75" thickTop="1" x14ac:dyDescent="0.2">
      <c r="A83" s="30"/>
      <c r="B83" s="84"/>
      <c r="C83" s="84"/>
      <c r="D83" s="84"/>
      <c r="E83" s="46"/>
      <c r="F83" s="30"/>
    </row>
    <row r="84" spans="1:6" ht="15" x14ac:dyDescent="0.2">
      <c r="A84" s="30"/>
      <c r="B84" s="83" t="s">
        <v>48</v>
      </c>
      <c r="C84" s="83"/>
      <c r="D84" s="83"/>
      <c r="E84" s="46">
        <v>0</v>
      </c>
      <c r="F84" s="30"/>
    </row>
    <row r="85" spans="1:6" ht="15" x14ac:dyDescent="0.2">
      <c r="A85" s="30"/>
      <c r="B85" s="84"/>
      <c r="C85" s="84"/>
      <c r="D85" s="84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129.35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88"/>
      <c r="C89" s="88"/>
      <c r="D89" s="88"/>
      <c r="E89" s="88"/>
      <c r="F89" s="30"/>
    </row>
    <row r="90" spans="1:6" ht="14.25" x14ac:dyDescent="0.2">
      <c r="A90" s="81" t="s">
        <v>49</v>
      </c>
      <c r="B90" s="81"/>
      <c r="C90" s="81"/>
      <c r="D90" s="81"/>
      <c r="E90" s="81"/>
      <c r="F90" s="81"/>
    </row>
    <row r="91" spans="1:6" ht="14.25" x14ac:dyDescent="0.2">
      <c r="A91" s="79" t="s">
        <v>8</v>
      </c>
      <c r="B91" s="79"/>
      <c r="C91" s="79"/>
      <c r="D91" s="79"/>
      <c r="E91" s="79"/>
      <c r="F91" s="79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89"/>
      <c r="C93" s="89"/>
      <c r="D93" s="89"/>
      <c r="E93" s="89"/>
      <c r="F93" s="30"/>
    </row>
    <row r="94" spans="1:6" ht="15" x14ac:dyDescent="0.2">
      <c r="A94" s="80" t="s">
        <v>9</v>
      </c>
      <c r="B94" s="80"/>
      <c r="C94" s="80"/>
      <c r="D94" s="80"/>
      <c r="E94" s="80"/>
      <c r="F94" s="80"/>
    </row>
    <row r="96" spans="1:6" ht="39.75" customHeight="1" x14ac:dyDescent="0.2">
      <c r="B96" s="86"/>
      <c r="C96" s="87"/>
      <c r="D96" s="87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8"/>
  <sheetViews>
    <sheetView view="pageBreakPreview" zoomScale="80" zoomScaleNormal="100" zoomScaleSheetLayoutView="80" workbookViewId="0">
      <selection activeCell="B27" sqref="B27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75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74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85" t="s">
        <v>0</v>
      </c>
      <c r="B31" s="85"/>
      <c r="C31" s="85"/>
      <c r="D31" s="85"/>
      <c r="E31" s="85"/>
      <c r="F31" s="8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82"/>
      <c r="C34" s="82"/>
      <c r="D34" s="82"/>
      <c r="E34" s="37"/>
      <c r="F34" s="30"/>
    </row>
    <row r="35" spans="1:6" ht="14.25" x14ac:dyDescent="0.2">
      <c r="A35" s="30"/>
      <c r="B35" s="82"/>
      <c r="C35" s="82"/>
      <c r="D35" s="82"/>
      <c r="E35" s="37"/>
      <c r="F35" s="30"/>
    </row>
    <row r="36" spans="1:6" ht="14.25" x14ac:dyDescent="0.2">
      <c r="A36" s="30"/>
      <c r="B36" s="82" t="s">
        <v>73</v>
      </c>
      <c r="C36" s="82"/>
      <c r="D36" s="82"/>
      <c r="E36" s="37">
        <f>-0.5*225</f>
        <v>-112.5</v>
      </c>
      <c r="F36" s="30"/>
    </row>
    <row r="37" spans="1:6" ht="14.25" x14ac:dyDescent="0.2">
      <c r="A37" s="30"/>
      <c r="B37" s="82"/>
      <c r="C37" s="82"/>
      <c r="D37" s="82"/>
      <c r="E37" s="37"/>
      <c r="F37" s="30"/>
    </row>
    <row r="38" spans="1:6" ht="14.25" x14ac:dyDescent="0.2">
      <c r="A38" s="30"/>
      <c r="B38" s="82"/>
      <c r="C38" s="82"/>
      <c r="D38" s="82"/>
      <c r="E38" s="37"/>
      <c r="F38" s="30"/>
    </row>
    <row r="39" spans="1:6" ht="14.25" x14ac:dyDescent="0.2">
      <c r="A39" s="30"/>
      <c r="B39" s="82"/>
      <c r="C39" s="82"/>
      <c r="D39" s="82"/>
      <c r="E39" s="37"/>
      <c r="F39" s="30"/>
    </row>
    <row r="40" spans="1:6" ht="14.25" x14ac:dyDescent="0.2">
      <c r="A40" s="30"/>
      <c r="B40" s="82"/>
      <c r="C40" s="82"/>
      <c r="D40" s="82"/>
      <c r="E40" s="37"/>
      <c r="F40" s="30"/>
    </row>
    <row r="41" spans="1:6" ht="13.5" customHeight="1" x14ac:dyDescent="0.2">
      <c r="A41" s="30"/>
      <c r="B41" s="82"/>
      <c r="C41" s="82"/>
      <c r="D41" s="82"/>
      <c r="E41" s="37"/>
      <c r="F41" s="30"/>
    </row>
    <row r="42" spans="1:6" ht="14.25" x14ac:dyDescent="0.2">
      <c r="A42" s="30"/>
      <c r="B42" s="82"/>
      <c r="C42" s="82"/>
      <c r="D42" s="82"/>
      <c r="E42" s="37"/>
      <c r="F42" s="30"/>
    </row>
    <row r="43" spans="1:6" ht="14.25" x14ac:dyDescent="0.2">
      <c r="A43" s="30"/>
      <c r="B43" s="82"/>
      <c r="C43" s="82"/>
      <c r="D43" s="82"/>
      <c r="E43" s="37"/>
      <c r="F43" s="30"/>
    </row>
    <row r="44" spans="1:6" ht="14.25" x14ac:dyDescent="0.2">
      <c r="A44" s="30"/>
      <c r="B44" s="82"/>
      <c r="C44" s="82"/>
      <c r="D44" s="82"/>
      <c r="E44" s="37"/>
      <c r="F44" s="30"/>
    </row>
    <row r="45" spans="1:6" ht="14.25" x14ac:dyDescent="0.2">
      <c r="A45" s="30"/>
      <c r="B45" s="82"/>
      <c r="C45" s="82"/>
      <c r="D45" s="82"/>
      <c r="E45" s="37"/>
      <c r="F45" s="30"/>
    </row>
    <row r="46" spans="1:6" ht="14.25" x14ac:dyDescent="0.2">
      <c r="A46" s="30"/>
      <c r="B46" s="82"/>
      <c r="C46" s="82"/>
      <c r="D46" s="82"/>
      <c r="E46" s="37"/>
      <c r="F46" s="30"/>
    </row>
    <row r="47" spans="1:6" ht="14.25" x14ac:dyDescent="0.2">
      <c r="A47" s="30"/>
      <c r="B47" s="82"/>
      <c r="C47" s="82"/>
      <c r="D47" s="82"/>
      <c r="E47" s="37"/>
      <c r="F47" s="30"/>
    </row>
    <row r="48" spans="1:6" ht="14.25" x14ac:dyDescent="0.2">
      <c r="A48" s="30"/>
      <c r="B48" s="82"/>
      <c r="C48" s="82"/>
      <c r="D48" s="82"/>
      <c r="E48" s="37"/>
      <c r="F48" s="30"/>
    </row>
    <row r="49" spans="1:6" ht="14.25" x14ac:dyDescent="0.2">
      <c r="A49" s="30"/>
      <c r="B49" s="82"/>
      <c r="C49" s="82"/>
      <c r="D49" s="82"/>
      <c r="E49" s="37"/>
      <c r="F49" s="30"/>
    </row>
    <row r="50" spans="1:6" ht="14.25" x14ac:dyDescent="0.2">
      <c r="A50" s="30"/>
      <c r="B50" s="82"/>
      <c r="C50" s="82"/>
      <c r="D50" s="82"/>
      <c r="E50" s="37"/>
      <c r="F50" s="30"/>
    </row>
    <row r="51" spans="1:6" ht="14.25" x14ac:dyDescent="0.2">
      <c r="A51" s="30"/>
      <c r="B51" s="82"/>
      <c r="C51" s="82"/>
      <c r="D51" s="82"/>
      <c r="E51" s="37"/>
      <c r="F51" s="30"/>
    </row>
    <row r="52" spans="1:6" ht="14.25" x14ac:dyDescent="0.2">
      <c r="A52" s="30"/>
      <c r="B52" s="82"/>
      <c r="C52" s="82"/>
      <c r="D52" s="82"/>
      <c r="E52" s="37"/>
      <c r="F52" s="30"/>
    </row>
    <row r="53" spans="1:6" ht="14.25" x14ac:dyDescent="0.2">
      <c r="A53" s="30"/>
      <c r="B53" s="82"/>
      <c r="C53" s="82"/>
      <c r="D53" s="82"/>
      <c r="E53" s="37"/>
      <c r="F53" s="30"/>
    </row>
    <row r="54" spans="1:6" ht="14.25" x14ac:dyDescent="0.2">
      <c r="A54" s="30"/>
      <c r="B54" s="82"/>
      <c r="C54" s="82"/>
      <c r="D54" s="82"/>
      <c r="E54" s="37"/>
      <c r="F54" s="30"/>
    </row>
    <row r="55" spans="1:6" ht="14.25" x14ac:dyDescent="0.2">
      <c r="A55" s="30"/>
      <c r="B55" s="82"/>
      <c r="C55" s="82"/>
      <c r="D55" s="82"/>
      <c r="E55" s="37"/>
      <c r="F55" s="30"/>
    </row>
    <row r="56" spans="1:6" ht="14.25" x14ac:dyDescent="0.2">
      <c r="A56" s="30"/>
      <c r="B56" s="82"/>
      <c r="C56" s="82"/>
      <c r="D56" s="82"/>
      <c r="E56" s="37"/>
      <c r="F56" s="30"/>
    </row>
    <row r="57" spans="1:6" ht="14.25" x14ac:dyDescent="0.2">
      <c r="A57" s="30"/>
      <c r="B57" s="82"/>
      <c r="C57" s="82"/>
      <c r="D57" s="82"/>
      <c r="E57" s="37"/>
      <c r="F57" s="30"/>
    </row>
    <row r="58" spans="1:6" ht="14.25" x14ac:dyDescent="0.2">
      <c r="A58" s="30"/>
      <c r="B58" s="82"/>
      <c r="C58" s="82"/>
      <c r="D58" s="82"/>
      <c r="E58" s="37"/>
      <c r="F58" s="30"/>
    </row>
    <row r="59" spans="1:6" ht="14.25" x14ac:dyDescent="0.2">
      <c r="A59" s="30"/>
      <c r="B59" s="82"/>
      <c r="C59" s="82"/>
      <c r="D59" s="82"/>
      <c r="E59" s="37"/>
      <c r="F59" s="30"/>
    </row>
    <row r="60" spans="1:6" ht="14.25" x14ac:dyDescent="0.2">
      <c r="A60" s="30"/>
      <c r="B60" s="82"/>
      <c r="C60" s="82"/>
      <c r="D60" s="82"/>
      <c r="E60" s="37"/>
      <c r="F60" s="30"/>
    </row>
    <row r="61" spans="1:6" ht="14.25" x14ac:dyDescent="0.2">
      <c r="A61" s="30"/>
      <c r="B61" s="82"/>
      <c r="C61" s="82"/>
      <c r="D61" s="82"/>
      <c r="E61" s="37"/>
      <c r="F61" s="30"/>
    </row>
    <row r="62" spans="1:6" ht="14.25" x14ac:dyDescent="0.2">
      <c r="A62" s="30"/>
      <c r="B62" s="82"/>
      <c r="C62" s="82"/>
      <c r="D62" s="82"/>
      <c r="E62" s="37"/>
      <c r="F62" s="30"/>
    </row>
    <row r="63" spans="1:6" ht="14.25" x14ac:dyDescent="0.2">
      <c r="A63" s="30"/>
      <c r="B63" s="82"/>
      <c r="C63" s="82"/>
      <c r="D63" s="82"/>
      <c r="E63" s="37"/>
      <c r="F63" s="30"/>
    </row>
    <row r="64" spans="1:6" ht="14.25" x14ac:dyDescent="0.2">
      <c r="A64" s="30"/>
      <c r="B64" s="82"/>
      <c r="C64" s="82"/>
      <c r="D64" s="82"/>
      <c r="E64" s="37"/>
      <c r="F64" s="30"/>
    </row>
    <row r="65" spans="1:6" ht="14.25" x14ac:dyDescent="0.2">
      <c r="A65" s="30"/>
      <c r="B65" s="82"/>
      <c r="C65" s="82"/>
      <c r="D65" s="82"/>
      <c r="E65" s="37"/>
      <c r="F65" s="30"/>
    </row>
    <row r="66" spans="1:6" ht="14.25" x14ac:dyDescent="0.2">
      <c r="A66" s="30"/>
      <c r="B66" s="82"/>
      <c r="C66" s="82"/>
      <c r="D66" s="82"/>
      <c r="E66" s="37"/>
      <c r="F66" s="30"/>
    </row>
    <row r="67" spans="1:6" ht="14.25" x14ac:dyDescent="0.2">
      <c r="A67" s="30"/>
      <c r="B67" s="82"/>
      <c r="C67" s="82"/>
      <c r="D67" s="82"/>
      <c r="E67" s="37"/>
      <c r="F67" s="30"/>
    </row>
    <row r="68" spans="1:6" ht="14.25" x14ac:dyDescent="0.2">
      <c r="A68" s="30"/>
      <c r="B68" s="82"/>
      <c r="C68" s="82"/>
      <c r="D68" s="82"/>
      <c r="E68" s="37"/>
      <c r="F68" s="30"/>
    </row>
    <row r="69" spans="1:6" ht="14.25" x14ac:dyDescent="0.2">
      <c r="A69" s="30"/>
      <c r="B69" s="82"/>
      <c r="C69" s="82"/>
      <c r="D69" s="82"/>
      <c r="E69" s="37"/>
      <c r="F69" s="30"/>
    </row>
    <row r="70" spans="1:6" ht="14.25" x14ac:dyDescent="0.2">
      <c r="A70" s="30"/>
      <c r="B70" s="82"/>
      <c r="C70" s="82"/>
      <c r="D70" s="82"/>
      <c r="E70" s="37"/>
      <c r="F70" s="30"/>
    </row>
    <row r="71" spans="1:6" ht="14.25" x14ac:dyDescent="0.2">
      <c r="A71" s="30"/>
      <c r="B71" s="82"/>
      <c r="C71" s="82"/>
      <c r="D71" s="82"/>
      <c r="E71" s="37"/>
      <c r="F71" s="30"/>
    </row>
    <row r="72" spans="1:6" ht="14.25" x14ac:dyDescent="0.2">
      <c r="A72" s="30"/>
      <c r="B72" s="82"/>
      <c r="C72" s="82"/>
      <c r="D72" s="82"/>
      <c r="E72" s="37"/>
      <c r="F72" s="30"/>
    </row>
    <row r="73" spans="1:6" ht="14.25" x14ac:dyDescent="0.2">
      <c r="A73" s="30"/>
      <c r="B73" s="82"/>
      <c r="C73" s="82"/>
      <c r="D73" s="82"/>
      <c r="E73" s="37"/>
      <c r="F73" s="30"/>
    </row>
    <row r="74" spans="1:6" ht="13.5" customHeight="1" x14ac:dyDescent="0.2">
      <c r="A74" s="30"/>
      <c r="B74" s="82"/>
      <c r="C74" s="82"/>
      <c r="D74" s="82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SUM(E34:E74)</f>
        <v>-112.5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-112.5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-5.63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-11.22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-129.35</v>
      </c>
      <c r="F82" s="30"/>
    </row>
    <row r="83" spans="1:6" ht="15.75" thickTop="1" x14ac:dyDescent="0.2">
      <c r="A83" s="30"/>
      <c r="B83" s="84"/>
      <c r="C83" s="84"/>
      <c r="D83" s="84"/>
      <c r="E83" s="46"/>
      <c r="F83" s="30"/>
    </row>
    <row r="84" spans="1:6" ht="15" x14ac:dyDescent="0.2">
      <c r="A84" s="30"/>
      <c r="B84" s="83" t="s">
        <v>48</v>
      </c>
      <c r="C84" s="83"/>
      <c r="D84" s="83"/>
      <c r="E84" s="46">
        <v>0</v>
      </c>
      <c r="F84" s="30"/>
    </row>
    <row r="85" spans="1:6" ht="15" x14ac:dyDescent="0.2">
      <c r="A85" s="30"/>
      <c r="B85" s="84"/>
      <c r="C85" s="84"/>
      <c r="D85" s="84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-129.35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88"/>
      <c r="C89" s="88"/>
      <c r="D89" s="88"/>
      <c r="E89" s="88"/>
      <c r="F89" s="30"/>
    </row>
    <row r="90" spans="1:6" ht="14.25" x14ac:dyDescent="0.2">
      <c r="A90" s="81" t="s">
        <v>49</v>
      </c>
      <c r="B90" s="81"/>
      <c r="C90" s="81"/>
      <c r="D90" s="81"/>
      <c r="E90" s="81"/>
      <c r="F90" s="81"/>
    </row>
    <row r="91" spans="1:6" ht="14.25" x14ac:dyDescent="0.2">
      <c r="A91" s="79" t="s">
        <v>8</v>
      </c>
      <c r="B91" s="79"/>
      <c r="C91" s="79"/>
      <c r="D91" s="79"/>
      <c r="E91" s="79"/>
      <c r="F91" s="79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89"/>
      <c r="C93" s="89"/>
      <c r="D93" s="89"/>
      <c r="E93" s="89"/>
      <c r="F93" s="30"/>
    </row>
    <row r="94" spans="1:6" ht="15" x14ac:dyDescent="0.2">
      <c r="A94" s="80" t="s">
        <v>9</v>
      </c>
      <c r="B94" s="80"/>
      <c r="C94" s="80"/>
      <c r="D94" s="80"/>
      <c r="E94" s="80"/>
      <c r="F94" s="80"/>
    </row>
    <row r="96" spans="1:6" ht="39.75" customHeight="1" x14ac:dyDescent="0.2">
      <c r="B96" s="86"/>
      <c r="C96" s="87"/>
      <c r="D96" s="87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2"/>
  <sheetViews>
    <sheetView view="pageBreakPreview" topLeftCell="A4" zoomScale="80" zoomScaleNormal="100" zoomScaleSheetLayoutView="80" workbookViewId="0">
      <selection activeCell="B63" sqref="B63:D63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78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80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100" t="s">
        <v>0</v>
      </c>
      <c r="B30" s="100"/>
      <c r="C30" s="100"/>
      <c r="D30" s="100"/>
      <c r="E30" s="100"/>
      <c r="F30" s="100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9"/>
      <c r="C33" s="99"/>
      <c r="D33" s="99"/>
      <c r="E33" s="67"/>
      <c r="F33" s="57"/>
    </row>
    <row r="34" spans="1:6" ht="14.25" x14ac:dyDescent="0.2">
      <c r="A34" s="57"/>
      <c r="B34" s="99"/>
      <c r="C34" s="99"/>
      <c r="D34" s="99"/>
      <c r="E34" s="67"/>
      <c r="F34" s="57"/>
    </row>
    <row r="35" spans="1:6" ht="14.25" x14ac:dyDescent="0.2">
      <c r="A35" s="57"/>
      <c r="B35" s="99" t="s">
        <v>81</v>
      </c>
      <c r="C35" s="99"/>
      <c r="D35" s="99"/>
      <c r="E35" s="67"/>
      <c r="F35" s="57"/>
    </row>
    <row r="36" spans="1:6" ht="14.25" x14ac:dyDescent="0.2">
      <c r="A36" s="57"/>
      <c r="B36" s="99"/>
      <c r="C36" s="99"/>
      <c r="D36" s="99"/>
      <c r="E36" s="67"/>
      <c r="F36" s="57"/>
    </row>
    <row r="37" spans="1:6" ht="14.25" x14ac:dyDescent="0.2">
      <c r="A37" s="57"/>
      <c r="B37" s="99"/>
      <c r="C37" s="99"/>
      <c r="D37" s="99"/>
      <c r="E37" s="67"/>
      <c r="F37" s="57"/>
    </row>
    <row r="38" spans="1:6" ht="14.25" x14ac:dyDescent="0.2">
      <c r="A38" s="57"/>
      <c r="B38" s="99"/>
      <c r="C38" s="99"/>
      <c r="D38" s="99"/>
      <c r="E38" s="67"/>
      <c r="F38" s="57"/>
    </row>
    <row r="39" spans="1:6" ht="14.25" x14ac:dyDescent="0.2">
      <c r="A39" s="57"/>
      <c r="B39" s="99"/>
      <c r="C39" s="99"/>
      <c r="D39" s="99"/>
      <c r="E39" s="67"/>
      <c r="F39" s="57"/>
    </row>
    <row r="40" spans="1:6" ht="14.25" x14ac:dyDescent="0.2">
      <c r="A40" s="57"/>
      <c r="B40" s="99"/>
      <c r="C40" s="99"/>
      <c r="D40" s="99"/>
      <c r="E40" s="67"/>
      <c r="F40" s="57"/>
    </row>
    <row r="41" spans="1:6" ht="14.25" x14ac:dyDescent="0.2">
      <c r="A41" s="57"/>
      <c r="B41" s="99"/>
      <c r="C41" s="99"/>
      <c r="D41" s="99"/>
      <c r="E41" s="67"/>
      <c r="F41" s="57"/>
    </row>
    <row r="42" spans="1:6" ht="14.25" x14ac:dyDescent="0.2">
      <c r="A42" s="57"/>
      <c r="B42" s="99"/>
      <c r="C42" s="99"/>
      <c r="D42" s="99"/>
      <c r="E42" s="67"/>
      <c r="F42" s="57"/>
    </row>
    <row r="43" spans="1:6" ht="14.25" x14ac:dyDescent="0.2">
      <c r="A43" s="57"/>
      <c r="B43" s="99"/>
      <c r="C43" s="99"/>
      <c r="D43" s="99"/>
      <c r="E43" s="67"/>
      <c r="F43" s="57"/>
    </row>
    <row r="44" spans="1:6" ht="14.25" x14ac:dyDescent="0.2">
      <c r="A44" s="57"/>
      <c r="B44" s="99"/>
      <c r="C44" s="99"/>
      <c r="D44" s="99"/>
      <c r="E44" s="67"/>
      <c r="F44" s="57"/>
    </row>
    <row r="45" spans="1:6" ht="14.25" x14ac:dyDescent="0.2">
      <c r="A45" s="57"/>
      <c r="B45" s="99"/>
      <c r="C45" s="99"/>
      <c r="D45" s="99"/>
      <c r="E45" s="67"/>
      <c r="F45" s="57"/>
    </row>
    <row r="46" spans="1:6" ht="14.25" x14ac:dyDescent="0.2">
      <c r="A46" s="57"/>
      <c r="B46" s="99"/>
      <c r="C46" s="99"/>
      <c r="D46" s="99"/>
      <c r="E46" s="67"/>
      <c r="F46" s="57"/>
    </row>
    <row r="47" spans="1:6" ht="14.25" x14ac:dyDescent="0.2">
      <c r="A47" s="57"/>
      <c r="B47" s="99"/>
      <c r="C47" s="99"/>
      <c r="D47" s="99"/>
      <c r="E47" s="67"/>
      <c r="F47" s="57"/>
    </row>
    <row r="48" spans="1:6" ht="14.25" x14ac:dyDescent="0.2">
      <c r="A48" s="57"/>
      <c r="B48" s="99"/>
      <c r="C48" s="99"/>
      <c r="D48" s="99"/>
      <c r="E48" s="67"/>
      <c r="F48" s="57"/>
    </row>
    <row r="49" spans="1:6" ht="14.25" x14ac:dyDescent="0.2">
      <c r="A49" s="57"/>
      <c r="B49" s="99"/>
      <c r="C49" s="99"/>
      <c r="D49" s="99"/>
      <c r="E49" s="67"/>
      <c r="F49" s="57"/>
    </row>
    <row r="50" spans="1:6" ht="14.25" x14ac:dyDescent="0.2">
      <c r="A50" s="57"/>
      <c r="B50" s="99"/>
      <c r="C50" s="99"/>
      <c r="D50" s="99"/>
      <c r="E50" s="67"/>
      <c r="F50" s="57"/>
    </row>
    <row r="51" spans="1:6" ht="14.25" x14ac:dyDescent="0.2">
      <c r="A51" s="57"/>
      <c r="B51" s="99"/>
      <c r="C51" s="99"/>
      <c r="D51" s="99"/>
      <c r="E51" s="67"/>
      <c r="F51" s="57"/>
    </row>
    <row r="52" spans="1:6" ht="14.25" x14ac:dyDescent="0.2">
      <c r="A52" s="57"/>
      <c r="B52" s="99"/>
      <c r="C52" s="99"/>
      <c r="D52" s="99"/>
      <c r="E52" s="67"/>
      <c r="F52" s="57"/>
    </row>
    <row r="53" spans="1:6" ht="14.25" x14ac:dyDescent="0.2">
      <c r="A53" s="57"/>
      <c r="B53" s="99"/>
      <c r="C53" s="99"/>
      <c r="D53" s="99"/>
      <c r="E53" s="67"/>
      <c r="F53" s="57"/>
    </row>
    <row r="54" spans="1:6" ht="14.25" x14ac:dyDescent="0.2">
      <c r="A54" s="57"/>
      <c r="B54" s="99"/>
      <c r="C54" s="99"/>
      <c r="D54" s="99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9"/>
      <c r="C56" s="99"/>
      <c r="D56" s="99"/>
      <c r="E56" s="67"/>
      <c r="F56" s="57"/>
    </row>
    <row r="57" spans="1:6" ht="14.25" x14ac:dyDescent="0.2">
      <c r="A57" s="57"/>
      <c r="B57" s="99"/>
      <c r="C57" s="99"/>
      <c r="D57" s="99"/>
      <c r="E57" s="67"/>
      <c r="F57" s="57"/>
    </row>
    <row r="58" spans="1:6" ht="14.25" x14ac:dyDescent="0.2">
      <c r="A58" s="57"/>
      <c r="B58" s="99"/>
      <c r="C58" s="99"/>
      <c r="D58" s="99"/>
      <c r="E58" s="67"/>
      <c r="F58" s="57"/>
    </row>
    <row r="59" spans="1:6" ht="14.25" x14ac:dyDescent="0.2">
      <c r="A59" s="57"/>
      <c r="B59" s="99"/>
      <c r="C59" s="99"/>
      <c r="D59" s="99"/>
      <c r="E59" s="67"/>
      <c r="F59" s="57"/>
    </row>
    <row r="60" spans="1:6" ht="14.25" x14ac:dyDescent="0.2">
      <c r="A60" s="57"/>
      <c r="B60" s="99"/>
      <c r="C60" s="99"/>
      <c r="D60" s="99"/>
      <c r="E60" s="67"/>
      <c r="F60" s="57"/>
    </row>
    <row r="61" spans="1:6" ht="14.25" x14ac:dyDescent="0.2">
      <c r="A61" s="57"/>
      <c r="B61" s="99"/>
      <c r="C61" s="99"/>
      <c r="D61" s="99"/>
      <c r="E61" s="67"/>
      <c r="F61" s="57"/>
    </row>
    <row r="62" spans="1:6" ht="14.25" x14ac:dyDescent="0.2">
      <c r="A62" s="57"/>
      <c r="B62" s="99"/>
      <c r="C62" s="99"/>
      <c r="D62" s="99"/>
      <c r="E62" s="67"/>
      <c r="F62" s="57"/>
    </row>
    <row r="63" spans="1:6" ht="14.25" x14ac:dyDescent="0.2">
      <c r="A63" s="57"/>
      <c r="B63" s="99"/>
      <c r="C63" s="99"/>
      <c r="D63" s="99"/>
      <c r="E63" s="67"/>
      <c r="F63" s="57"/>
    </row>
    <row r="64" spans="1:6" ht="14.25" x14ac:dyDescent="0.2">
      <c r="A64" s="57"/>
      <c r="B64" s="99"/>
      <c r="C64" s="99"/>
      <c r="D64" s="99"/>
      <c r="E64" s="67"/>
      <c r="F64" s="57"/>
    </row>
    <row r="65" spans="1:6" ht="14.25" x14ac:dyDescent="0.2">
      <c r="A65" s="57"/>
      <c r="B65" s="99"/>
      <c r="C65" s="99"/>
      <c r="D65" s="99"/>
      <c r="E65" s="67"/>
      <c r="F65" s="57"/>
    </row>
    <row r="66" spans="1:6" ht="14.25" x14ac:dyDescent="0.2">
      <c r="A66" s="57"/>
      <c r="B66" s="99"/>
      <c r="C66" s="99"/>
      <c r="D66" s="99"/>
      <c r="E66" s="67"/>
      <c r="F66" s="57"/>
    </row>
    <row r="67" spans="1:6" ht="14.25" x14ac:dyDescent="0.2">
      <c r="A67" s="57"/>
      <c r="B67" s="99"/>
      <c r="C67" s="99"/>
      <c r="D67" s="99"/>
      <c r="E67" s="67"/>
      <c r="F67" s="57"/>
    </row>
    <row r="68" spans="1:6" ht="13.5" customHeight="1" x14ac:dyDescent="0.2">
      <c r="A68" s="57"/>
      <c r="B68" s="99"/>
      <c r="C68" s="99"/>
      <c r="D68" s="99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v>230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230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11.5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22.94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264.44</v>
      </c>
      <c r="F76" s="57"/>
    </row>
    <row r="77" spans="1:6" ht="15.75" thickTop="1" x14ac:dyDescent="0.2">
      <c r="A77" s="57"/>
      <c r="B77" s="94"/>
      <c r="C77" s="94"/>
      <c r="D77" s="94"/>
      <c r="E77" s="73"/>
      <c r="F77" s="57"/>
    </row>
    <row r="78" spans="1:6" ht="15" x14ac:dyDescent="0.2">
      <c r="A78" s="57"/>
      <c r="B78" s="95" t="s">
        <v>48</v>
      </c>
      <c r="C78" s="95"/>
      <c r="D78" s="95"/>
      <c r="E78" s="73">
        <v>0</v>
      </c>
      <c r="F78" s="57"/>
    </row>
    <row r="79" spans="1:6" ht="15" x14ac:dyDescent="0.2">
      <c r="A79" s="57"/>
      <c r="B79" s="94"/>
      <c r="C79" s="94"/>
      <c r="D79" s="94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264.44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6"/>
      <c r="C83" s="96"/>
      <c r="D83" s="96"/>
      <c r="E83" s="96"/>
      <c r="F83" s="57"/>
    </row>
    <row r="84" spans="1:6" ht="14.25" x14ac:dyDescent="0.2">
      <c r="A84" s="97" t="s">
        <v>76</v>
      </c>
      <c r="B84" s="97"/>
      <c r="C84" s="97"/>
      <c r="D84" s="97"/>
      <c r="E84" s="97"/>
      <c r="F84" s="97"/>
    </row>
    <row r="85" spans="1:6" ht="14.25" x14ac:dyDescent="0.2">
      <c r="A85" s="98" t="s">
        <v>77</v>
      </c>
      <c r="B85" s="98"/>
      <c r="C85" s="98"/>
      <c r="D85" s="98"/>
      <c r="E85" s="98"/>
      <c r="F85" s="98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0"/>
      <c r="C87" s="90"/>
      <c r="D87" s="90"/>
      <c r="E87" s="90"/>
      <c r="F87" s="57"/>
    </row>
    <row r="88" spans="1:6" ht="15" x14ac:dyDescent="0.2">
      <c r="A88" s="91" t="s">
        <v>9</v>
      </c>
      <c r="B88" s="91"/>
      <c r="C88" s="91"/>
      <c r="D88" s="91"/>
      <c r="E88" s="91"/>
      <c r="F88" s="91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29</vt:i4>
      </vt:variant>
      <vt:variant>
        <vt:lpstr>Plages nommées</vt:lpstr>
      </vt:variant>
      <vt:variant>
        <vt:i4>68</vt:i4>
      </vt:variant>
    </vt:vector>
  </HeadingPairs>
  <TitlesOfParts>
    <vt:vector size="97" baseType="lpstr">
      <vt:lpstr>7-12-10</vt:lpstr>
      <vt:lpstr>14-03-12</vt:lpstr>
      <vt:lpstr>13-11-12</vt:lpstr>
      <vt:lpstr>22-03-13</vt:lpstr>
      <vt:lpstr>23-05-13</vt:lpstr>
      <vt:lpstr>12-03-14</vt:lpstr>
      <vt:lpstr>10-07-14</vt:lpstr>
      <vt:lpstr>10-07-14 (2)</vt:lpstr>
      <vt:lpstr>05-05-15</vt:lpstr>
      <vt:lpstr>02-11-15</vt:lpstr>
      <vt:lpstr>24-11-16</vt:lpstr>
      <vt:lpstr>11-04-17</vt:lpstr>
      <vt:lpstr>02-07-17</vt:lpstr>
      <vt:lpstr>07-07-17</vt:lpstr>
      <vt:lpstr>28-06-19</vt:lpstr>
      <vt:lpstr>01-10-19</vt:lpstr>
      <vt:lpstr>06-03-20</vt:lpstr>
      <vt:lpstr>28-05-20</vt:lpstr>
      <vt:lpstr>27-10-20</vt:lpstr>
      <vt:lpstr>05-05-21</vt:lpstr>
      <vt:lpstr>18-06-21</vt:lpstr>
      <vt:lpstr>18-06-21 (2)</vt:lpstr>
      <vt:lpstr>05-02-22</vt:lpstr>
      <vt:lpstr>13-05-22</vt:lpstr>
      <vt:lpstr>15-10-22</vt:lpstr>
      <vt:lpstr>30-01-23</vt:lpstr>
      <vt:lpstr>12-05-24</vt:lpstr>
      <vt:lpstr>Activités</vt:lpstr>
      <vt:lpstr>2025-05-17 - 25-24947</vt:lpstr>
      <vt:lpstr>'01-10-19'!a</vt:lpstr>
      <vt:lpstr>'02-07-17'!a</vt:lpstr>
      <vt:lpstr>'02-11-15'!a</vt:lpstr>
      <vt:lpstr>'05-02-22'!a</vt:lpstr>
      <vt:lpstr>'05-05-15'!a</vt:lpstr>
      <vt:lpstr>'05-05-21'!a</vt:lpstr>
      <vt:lpstr>'06-03-20'!a</vt:lpstr>
      <vt:lpstr>'07-07-17'!a</vt:lpstr>
      <vt:lpstr>'11-04-17'!a</vt:lpstr>
      <vt:lpstr>'12-05-24'!a</vt:lpstr>
      <vt:lpstr>'13-05-22'!a</vt:lpstr>
      <vt:lpstr>'15-10-22'!a</vt:lpstr>
      <vt:lpstr>'18-06-21'!a</vt:lpstr>
      <vt:lpstr>'18-06-21 (2)'!a</vt:lpstr>
      <vt:lpstr>'24-11-16'!a</vt:lpstr>
      <vt:lpstr>'27-10-20'!a</vt:lpstr>
      <vt:lpstr>'28-05-20'!a</vt:lpstr>
      <vt:lpstr>'28-06-19'!a</vt:lpstr>
      <vt:lpstr>'30-01-23'!a</vt:lpstr>
      <vt:lpstr>'01-10-19'!Liste_Activités</vt:lpstr>
      <vt:lpstr>'02-07-17'!Liste_Activités</vt:lpstr>
      <vt:lpstr>'02-11-15'!Liste_Activités</vt:lpstr>
      <vt:lpstr>'05-02-22'!Liste_Activités</vt:lpstr>
      <vt:lpstr>'05-05-15'!Liste_Activités</vt:lpstr>
      <vt:lpstr>'05-05-21'!Liste_Activités</vt:lpstr>
      <vt:lpstr>'06-03-20'!Liste_Activités</vt:lpstr>
      <vt:lpstr>'07-07-17'!Liste_Activités</vt:lpstr>
      <vt:lpstr>'11-04-17'!Liste_Activités</vt:lpstr>
      <vt:lpstr>'12-05-24'!Liste_Activités</vt:lpstr>
      <vt:lpstr>'13-05-22'!Liste_Activités</vt:lpstr>
      <vt:lpstr>'15-10-22'!Liste_Activités</vt:lpstr>
      <vt:lpstr>'18-06-21'!Liste_Activités</vt:lpstr>
      <vt:lpstr>'18-06-21 (2)'!Liste_Activités</vt:lpstr>
      <vt:lpstr>'24-11-16'!Liste_Activités</vt:lpstr>
      <vt:lpstr>'27-10-20'!Liste_Activités</vt:lpstr>
      <vt:lpstr>'28-05-20'!Liste_Activités</vt:lpstr>
      <vt:lpstr>'28-06-19'!Liste_Activités</vt:lpstr>
      <vt:lpstr>'30-01-23'!Liste_Activités</vt:lpstr>
      <vt:lpstr>Liste_Activités</vt:lpstr>
      <vt:lpstr>'01-10-19'!Zone_d_impression</vt:lpstr>
      <vt:lpstr>'02-07-17'!Zone_d_impression</vt:lpstr>
      <vt:lpstr>'02-11-15'!Zone_d_impression</vt:lpstr>
      <vt:lpstr>'05-02-22'!Zone_d_impression</vt:lpstr>
      <vt:lpstr>'05-05-15'!Zone_d_impression</vt:lpstr>
      <vt:lpstr>'05-05-21'!Zone_d_impression</vt:lpstr>
      <vt:lpstr>'06-03-20'!Zone_d_impression</vt:lpstr>
      <vt:lpstr>'07-07-17'!Zone_d_impression</vt:lpstr>
      <vt:lpstr>'10-07-14'!Zone_d_impression</vt:lpstr>
      <vt:lpstr>'10-07-14 (2)'!Zone_d_impression</vt:lpstr>
      <vt:lpstr>'11-04-17'!Zone_d_impression</vt:lpstr>
      <vt:lpstr>'12-03-14'!Zone_d_impression</vt:lpstr>
      <vt:lpstr>'12-05-24'!Zone_d_impression</vt:lpstr>
      <vt:lpstr>'13-05-22'!Zone_d_impression</vt:lpstr>
      <vt:lpstr>'13-11-12'!Zone_d_impression</vt:lpstr>
      <vt:lpstr>'14-03-12'!Zone_d_impression</vt:lpstr>
      <vt:lpstr>'15-10-22'!Zone_d_impression</vt:lpstr>
      <vt:lpstr>'18-06-21'!Zone_d_impression</vt:lpstr>
      <vt:lpstr>'18-06-21 (2)'!Zone_d_impression</vt:lpstr>
      <vt:lpstr>'2025-05-17 - 25-24947'!Zone_d_impression</vt:lpstr>
      <vt:lpstr>'22-03-13'!Zone_d_impression</vt:lpstr>
      <vt:lpstr>'23-05-13'!Zone_d_impression</vt:lpstr>
      <vt:lpstr>'24-11-16'!Zone_d_impression</vt:lpstr>
      <vt:lpstr>'27-10-20'!Zone_d_impression</vt:lpstr>
      <vt:lpstr>'28-05-20'!Zone_d_impression</vt:lpstr>
      <vt:lpstr>'28-06-19'!Zone_d_impression</vt:lpstr>
      <vt:lpstr>'30-01-23'!Zone_d_impression</vt:lpstr>
      <vt:lpstr>'7-12-10'!Zone_d_impression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2024-06-07T19:05:12Z</cp:lastPrinted>
  <dcterms:created xsi:type="dcterms:W3CDTF">1996-11-05T19:10:39Z</dcterms:created>
  <dcterms:modified xsi:type="dcterms:W3CDTF">2025-05-17T20:14:15Z</dcterms:modified>
</cp:coreProperties>
</file>