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drawings/drawing164.xml" ContentType="application/vnd.openxmlformats-officedocument.drawing+xml"/>
  <Override PartName="/xl/drawings/drawing165.xml" ContentType="application/vnd.openxmlformats-officedocument.drawing+xml"/>
  <Override PartName="/xl/drawings/drawing166.xml" ContentType="application/vnd.openxmlformats-officedocument.drawing+xml"/>
  <Override PartName="/xl/drawings/drawing167.xml" ContentType="application/vnd.openxmlformats-officedocument.drawing+xml"/>
  <Override PartName="/xl/drawings/drawing168.xml" ContentType="application/vnd.openxmlformats-officedocument.drawing+xml"/>
  <Override PartName="/xl/drawings/drawing169.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drawings/drawing173.xml" ContentType="application/vnd.openxmlformats-officedocument.drawing+xml"/>
  <Override PartName="/xl/drawings/drawing174.xml" ContentType="application/vnd.openxmlformats-officedocument.drawing+xml"/>
  <Override PartName="/xl/drawings/drawing17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C05FB0D7-4FB6-48F4-9A04-D29E9A0E9DEC}" xr6:coauthVersionLast="47" xr6:coauthVersionMax="47" xr10:uidLastSave="{00000000-0000-0000-0000-000000000000}"/>
  <bookViews>
    <workbookView xWindow="-120" yWindow="-120" windowWidth="38640" windowHeight="15840" tabRatio="679" firstSheet="156" activeTab="175" xr2:uid="{00000000-000D-0000-FFFF-FFFF00000000}"/>
  </bookViews>
  <sheets>
    <sheet name="28-01-13" sheetId="4" r:id="rId1"/>
    <sheet name="28-01-13 (2)" sheetId="6" r:id="rId2"/>
    <sheet name="28-01-13 (3)" sheetId="7" r:id="rId3"/>
    <sheet name="21-02-13" sheetId="8" r:id="rId4"/>
    <sheet name="09-03-13" sheetId="9" r:id="rId5"/>
    <sheet name="09-03-13 (2)" sheetId="10" r:id="rId6"/>
    <sheet name="09-03-13 (3)" sheetId="11" r:id="rId7"/>
    <sheet name="22-03-13" sheetId="12" r:id="rId8"/>
    <sheet name="22-03-13 (2)" sheetId="13" r:id="rId9"/>
    <sheet name="22-03-13 (3)" sheetId="14" r:id="rId10"/>
    <sheet name="06-04-13" sheetId="15" r:id="rId11"/>
    <sheet name="06-04-13 (2)" sheetId="16" r:id="rId12"/>
    <sheet name="06-04-13 (3)" sheetId="17" r:id="rId13"/>
    <sheet name="19-04-13" sheetId="18" r:id="rId14"/>
    <sheet name="19-04-13 (2)" sheetId="19" r:id="rId15"/>
    <sheet name="19-04-13 (3)" sheetId="20" r:id="rId16"/>
    <sheet name="10-05-13" sheetId="21" r:id="rId17"/>
    <sheet name="05-07-13" sheetId="22" r:id="rId18"/>
    <sheet name="26-08-13" sheetId="23" r:id="rId19"/>
    <sheet name="11-09-13" sheetId="25" r:id="rId20"/>
    <sheet name="30-09-13" sheetId="26" r:id="rId21"/>
    <sheet name="17-02-14GVMI" sheetId="27" r:id="rId22"/>
    <sheet name="17-02-14Exc" sheetId="32" r:id="rId23"/>
    <sheet name="17-02-14Seb" sheetId="30" r:id="rId24"/>
    <sheet name="17-02-14Jer" sheetId="29" r:id="rId25"/>
    <sheet name="17-02-14Cath" sheetId="31" r:id="rId26"/>
    <sheet name="17-02-14-9199" sheetId="33" r:id="rId27"/>
    <sheet name="17-02-14-LP" sheetId="34" r:id="rId28"/>
    <sheet name="29-04-14Seb" sheetId="35" r:id="rId29"/>
    <sheet name="29-04-14Jer" sheetId="36" r:id="rId30"/>
    <sheet name="29-04-14Cath" sheetId="37" r:id="rId31"/>
    <sheet name="29-04-14Ben" sheetId="38" r:id="rId32"/>
    <sheet name="29-04-14Exc" sheetId="39" r:id="rId33"/>
    <sheet name="29-04-14-9216" sheetId="41" r:id="rId34"/>
    <sheet name="29-04-14-Holdco" sheetId="42" r:id="rId35"/>
    <sheet name="29-04-14-Immoco" sheetId="43" r:id="rId36"/>
    <sheet name="03-09-14Seb" sheetId="45" r:id="rId37"/>
    <sheet name="03-09-14Jer" sheetId="47" r:id="rId38"/>
    <sheet name="03-09-14Cath" sheetId="48" r:id="rId39"/>
    <sheet name="03-09-14Ben" sheetId="49" r:id="rId40"/>
    <sheet name="03-09-14Exc" sheetId="50" r:id="rId41"/>
    <sheet name="03-09-14-9216" sheetId="52" r:id="rId42"/>
    <sheet name="30-04-15Seb" sheetId="53" r:id="rId43"/>
    <sheet name="30-04-15Seb (2)" sheetId="59" r:id="rId44"/>
    <sheet name="30-04-15Jer" sheetId="54" r:id="rId45"/>
    <sheet name="30-04-15Cat" sheetId="55" r:id="rId46"/>
    <sheet name="30-04-15Ben" sheetId="56" r:id="rId47"/>
    <sheet name="30-04-15Exc" sheetId="57" r:id="rId48"/>
    <sheet name="17-05-16-Holdco" sheetId="61" r:id="rId49"/>
    <sheet name="17-05-16 - Exc" sheetId="63" r:id="rId50"/>
    <sheet name="17-05-16Cat" sheetId="64" r:id="rId51"/>
    <sheet name="17-05-16Ben" sheetId="65" r:id="rId52"/>
    <sheet name="17-05-16Seb" sheetId="66" r:id="rId53"/>
    <sheet name="17-05-16Jer" sheetId="67" r:id="rId54"/>
    <sheet name="17-05-16-9216" sheetId="62" r:id="rId55"/>
    <sheet name="17-05-16AAK" sheetId="69" r:id="rId56"/>
    <sheet name="06-07-16-9216" sheetId="71" r:id="rId57"/>
    <sheet name="06-07-16Ben" sheetId="72" r:id="rId58"/>
    <sheet name="06-09-16" sheetId="73" r:id="rId59"/>
    <sheet name="08-09-16" sheetId="74" r:id="rId60"/>
    <sheet name="08-09-16 (2)" sheetId="75" r:id="rId61"/>
    <sheet name="10-11-16" sheetId="76" r:id="rId62"/>
    <sheet name="06-02-17Holdco" sheetId="77" r:id="rId63"/>
    <sheet name="#1702corrigée" sheetId="79" r:id="rId64"/>
    <sheet name="06-02-17AAK" sheetId="78" r:id="rId65"/>
    <sheet name="18-03-17" sheetId="80" r:id="rId66"/>
    <sheet name="18-03-17-2339" sheetId="81" r:id="rId67"/>
    <sheet name="18-03-17-AAK" sheetId="83" r:id="rId68"/>
    <sheet name="08-05-17" sheetId="84" r:id="rId69"/>
    <sheet name="02-07-17" sheetId="86" r:id="rId70"/>
    <sheet name="02-07-17-AAK (2)" sheetId="87" r:id="rId71"/>
    <sheet name="21-07-17-GVMI" sheetId="88" r:id="rId72"/>
    <sheet name="21-07-17-2339" sheetId="89" r:id="rId73"/>
    <sheet name="31-08-17-2339" sheetId="90" r:id="rId74"/>
    <sheet name="19-12-17" sheetId="91" r:id="rId75"/>
    <sheet name="19-02-18-2339" sheetId="92" r:id="rId76"/>
    <sheet name="19-02-18-9199" sheetId="93" r:id="rId77"/>
    <sheet name="18-04-18" sheetId="94" r:id="rId78"/>
    <sheet name="18-04-18(2)" sheetId="95" r:id="rId79"/>
    <sheet name="14-06-18" sheetId="96" r:id="rId80"/>
    <sheet name="14-06-18(2)" sheetId="97" r:id="rId81"/>
    <sheet name="17-07-18" sheetId="98" r:id="rId82"/>
    <sheet name="26-09-18" sheetId="99" r:id="rId83"/>
    <sheet name="26-09-18(2)" sheetId="100" r:id="rId84"/>
    <sheet name="15-12-18" sheetId="101" r:id="rId85"/>
    <sheet name="15-12-18(2)" sheetId="102" r:id="rId86"/>
    <sheet name="05-03-19" sheetId="103" r:id="rId87"/>
    <sheet name="05-03-19(2)" sheetId="104" r:id="rId88"/>
    <sheet name="05-03-19(3)" sheetId="105" r:id="rId89"/>
    <sheet name="19-04-19" sheetId="106" r:id="rId90"/>
    <sheet name="19-04-19-2" sheetId="107" r:id="rId91"/>
    <sheet name="28-04-19" sheetId="108" r:id="rId92"/>
    <sheet name="08-10-19" sheetId="109" r:id="rId93"/>
    <sheet name="08-10-19 (2)" sheetId="111" r:id="rId94"/>
    <sheet name="08-10-19 (3)" sheetId="110" r:id="rId95"/>
    <sheet name="16-12-19" sheetId="112" r:id="rId96"/>
    <sheet name="16-12-19(2)" sheetId="113" r:id="rId97"/>
    <sheet name="16-12-19(3)" sheetId="114" r:id="rId98"/>
    <sheet name="06-03-20" sheetId="115" r:id="rId99"/>
    <sheet name="06-03-20(2)" sheetId="116" r:id="rId100"/>
    <sheet name="06-03-20(3)" sheetId="117" r:id="rId101"/>
    <sheet name="06-03-20(4)" sheetId="118" r:id="rId102"/>
    <sheet name="06-03-20(5)" sheetId="119" r:id="rId103"/>
    <sheet name="24-07-20" sheetId="120" r:id="rId104"/>
    <sheet name="24-07-20(2)" sheetId="121" r:id="rId105"/>
    <sheet name="24-07-20(3)" sheetId="122" r:id="rId106"/>
    <sheet name="24-07-20(4)" sheetId="123" r:id="rId107"/>
    <sheet name="24-07-20(5)" sheetId="124" r:id="rId108"/>
    <sheet name="24-07-20(6)" sheetId="125" r:id="rId109"/>
    <sheet name="02-12-20" sheetId="126" r:id="rId110"/>
    <sheet name="14-12-20" sheetId="127" r:id="rId111"/>
    <sheet name="15-12-20" sheetId="128" r:id="rId112"/>
    <sheet name="15-12-20 (2)" sheetId="129" r:id="rId113"/>
    <sheet name="04-03-21" sheetId="130" r:id="rId114"/>
    <sheet name="04-03-21 (2)" sheetId="131" r:id="rId115"/>
    <sheet name="04-03-21(3)" sheetId="132" r:id="rId116"/>
    <sheet name="04-03-21(4)" sheetId="133" r:id="rId117"/>
    <sheet name="17-04-21" sheetId="134" r:id="rId118"/>
    <sheet name="17-04-21 (2)" sheetId="135" r:id="rId119"/>
    <sheet name="17-04-21(3)" sheetId="136" r:id="rId120"/>
    <sheet name="21-05-21" sheetId="137" r:id="rId121"/>
    <sheet name="21-05-21(2)" sheetId="138" r:id="rId122"/>
    <sheet name="21-05-21(3)" sheetId="139" r:id="rId123"/>
    <sheet name="21-05-21(4)" sheetId="140" r:id="rId124"/>
    <sheet name="18-06-21" sheetId="141" r:id="rId125"/>
    <sheet name="18-06-21(2)" sheetId="142" r:id="rId126"/>
    <sheet name="18-06-21(3)" sheetId="143" r:id="rId127"/>
    <sheet name="18-06-21(4)" sheetId="144" r:id="rId128"/>
    <sheet name="21-07-21" sheetId="145" r:id="rId129"/>
    <sheet name="21-07-21 (2)" sheetId="146" r:id="rId130"/>
    <sheet name="21-07-21 (3)" sheetId="153" r:id="rId131"/>
    <sheet name="07-09-21" sheetId="147" r:id="rId132"/>
    <sheet name="07-09-21 (2)" sheetId="148" r:id="rId133"/>
    <sheet name="05-10-21" sheetId="150" r:id="rId134"/>
    <sheet name="28-03-22" sheetId="151" r:id="rId135"/>
    <sheet name="28-03-22(2)" sheetId="152" r:id="rId136"/>
    <sheet name="28-03-22(3)" sheetId="154" r:id="rId137"/>
    <sheet name="28-03-22(4)" sheetId="155" r:id="rId138"/>
    <sheet name="28-03-22(5)" sheetId="156" r:id="rId139"/>
    <sheet name="28-03-22(6)" sheetId="157" r:id="rId140"/>
    <sheet name="28-03-22(7)" sheetId="158" r:id="rId141"/>
    <sheet name="30-06-22" sheetId="159" r:id="rId142"/>
    <sheet name="06-11-22" sheetId="160" r:id="rId143"/>
    <sheet name="19-12-22" sheetId="161" r:id="rId144"/>
    <sheet name="19-12-22(2)" sheetId="162" r:id="rId145"/>
    <sheet name="19-12-22(3)" sheetId="163" r:id="rId146"/>
    <sheet name="21-03-23" sheetId="164" r:id="rId147"/>
    <sheet name="21-03-23(2)" sheetId="165" r:id="rId148"/>
    <sheet name="21-03-23(3)" sheetId="166" r:id="rId149"/>
    <sheet name="21-03-23(4)" sheetId="167" r:id="rId150"/>
    <sheet name="05-05-23" sheetId="168" r:id="rId151"/>
    <sheet name="05-06-23" sheetId="169" r:id="rId152"/>
    <sheet name="07-06-23" sheetId="170" r:id="rId153"/>
    <sheet name="03-10-23" sheetId="171" r:id="rId154"/>
    <sheet name="10-12-23" sheetId="172" r:id="rId155"/>
    <sheet name="18-02-24" sheetId="173" r:id="rId156"/>
    <sheet name="18-02-24(2)" sheetId="174" r:id="rId157"/>
    <sheet name="18-02-24(3)" sheetId="175" r:id="rId158"/>
    <sheet name="29-03-24" sheetId="176" r:id="rId159"/>
    <sheet name="22-04-24" sheetId="177" r:id="rId160"/>
    <sheet name="22-04-24(2)" sheetId="178" r:id="rId161"/>
    <sheet name="22-04-24(3)" sheetId="179" r:id="rId162"/>
    <sheet name="31-05-24" sheetId="180" r:id="rId163"/>
    <sheet name="31-05-24 (2)" sheetId="181" r:id="rId164"/>
    <sheet name="31-05-24(3)" sheetId="182" r:id="rId165"/>
    <sheet name="27-07-24" sheetId="183" r:id="rId166"/>
    <sheet name="27-07-24(2)" sheetId="184" r:id="rId167"/>
    <sheet name="27-07-24(3)" sheetId="185" r:id="rId168"/>
    <sheet name="27-07-24(4)" sheetId="186" r:id="rId169"/>
    <sheet name="2024-10-15 - 24-24528" sheetId="187" r:id="rId170"/>
    <sheet name="Activités" sheetId="5" r:id="rId171"/>
    <sheet name="2024-12-21 - 24-24687" sheetId="188" r:id="rId172"/>
    <sheet name="2024-12-21 - 24-24688" sheetId="189" r:id="rId173"/>
    <sheet name="2024-12-22 - 24-24709" sheetId="190" r:id="rId174"/>
    <sheet name="2025-03-02 - 25-24822" sheetId="191" r:id="rId175"/>
    <sheet name="2025-03-02 - 25-24823" sheetId="192" r:id="rId176"/>
  </sheets>
  <externalReferences>
    <externalReference r:id="rId177"/>
  </externalReferences>
  <definedNames>
    <definedName name="_Order1" hidden="1">255</definedName>
    <definedName name="_Order2" hidden="1">255</definedName>
    <definedName name="Liste_Activités" localSheetId="63">Activités!$C$5:$C$53</definedName>
    <definedName name="Liste_Activités" localSheetId="69">Activités!$C$5:$C$53</definedName>
    <definedName name="Liste_Activités" localSheetId="70">Activités!$C$5:$C$53</definedName>
    <definedName name="Liste_Activités" localSheetId="109">Activités!$C$5:$C$53</definedName>
    <definedName name="Liste_Activités" localSheetId="153">Activités!$C$5:$C$53</definedName>
    <definedName name="Liste_Activités" localSheetId="113">Activités!$C$5:$C$53</definedName>
    <definedName name="Liste_Activités" localSheetId="114">Activités!$C$5:$C$53</definedName>
    <definedName name="Liste_Activités" localSheetId="115">Activités!$C$5:$C$53</definedName>
    <definedName name="Liste_Activités" localSheetId="116">Activités!$C$5:$C$53</definedName>
    <definedName name="Liste_Activités" localSheetId="86">Activités!$C$5:$C$53</definedName>
    <definedName name="Liste_Activités" localSheetId="87">Activités!$C$5:$C$53</definedName>
    <definedName name="Liste_Activités" localSheetId="88">Activités!$C$5:$C$53</definedName>
    <definedName name="Liste_Activités" localSheetId="150">Activités!$C$5:$C$53</definedName>
    <definedName name="Liste_Activités" localSheetId="151">Activités!$C$5:$C$53</definedName>
    <definedName name="Liste_Activités" localSheetId="133">Activités!$C$5:$C$53</definedName>
    <definedName name="Liste_Activités" localSheetId="64">Activités!$C$5:$C$53</definedName>
    <definedName name="Liste_Activités" localSheetId="62">Activités!$C$5:$C$53</definedName>
    <definedName name="Liste_Activités" localSheetId="98">Activités!$C$5:$C$53</definedName>
    <definedName name="Liste_Activités" localSheetId="99">Activités!$C$5:$C$53</definedName>
    <definedName name="Liste_Activités" localSheetId="100">Activités!$C$5:$C$53</definedName>
    <definedName name="Liste_Activités" localSheetId="101">Activités!$C$5:$C$53</definedName>
    <definedName name="Liste_Activités" localSheetId="102">Activités!$C$5:$C$53</definedName>
    <definedName name="Liste_Activités" localSheetId="56">Activités!$C$5:$C$53</definedName>
    <definedName name="Liste_Activités" localSheetId="57">Activités!$C$5:$C$53</definedName>
    <definedName name="Liste_Activités" localSheetId="58">Activités!$C$5:$C$53</definedName>
    <definedName name="Liste_Activités" localSheetId="142">Activités!$C$5:$C$53</definedName>
    <definedName name="Liste_Activités" localSheetId="152">Activités!$C$5:$C$53</definedName>
    <definedName name="Liste_Activités" localSheetId="131">Activités!$C$5:$C$53</definedName>
    <definedName name="Liste_Activités" localSheetId="132">Activités!$C$5:$C$53</definedName>
    <definedName name="Liste_Activités" localSheetId="68">Activités!$C$5:$C$53</definedName>
    <definedName name="Liste_Activités" localSheetId="59">Activités!$C$5:$C$53</definedName>
    <definedName name="Liste_Activités" localSheetId="60">Activités!$C$5:$C$53</definedName>
    <definedName name="Liste_Activités" localSheetId="92">Activités!$C$5:$C$53</definedName>
    <definedName name="Liste_Activités" localSheetId="93">Activités!$C$5:$C$53</definedName>
    <definedName name="Liste_Activités" localSheetId="94">Activités!$C$5:$C$53</definedName>
    <definedName name="Liste_Activités" localSheetId="61">Activités!$C$5:$C$53</definedName>
    <definedName name="Liste_Activités" localSheetId="154">Activités!$C$5:$C$53</definedName>
    <definedName name="Liste_Activités" localSheetId="79">Activités!$C$5:$C$53</definedName>
    <definedName name="Liste_Activités" localSheetId="80">Activités!$C$5:$C$53</definedName>
    <definedName name="Liste_Activités" localSheetId="110">Activités!$C$5:$C$53</definedName>
    <definedName name="Liste_Activités" localSheetId="84">Activités!$C$5:$C$53</definedName>
    <definedName name="Liste_Activités" localSheetId="85">Activités!$C$5:$C$53</definedName>
    <definedName name="Liste_Activités" localSheetId="111">Activités!$C$5:$C$53</definedName>
    <definedName name="Liste_Activités" localSheetId="112">Activités!$C$5:$C$53</definedName>
    <definedName name="Liste_Activités" localSheetId="95">Activités!$C$5:$C$53</definedName>
    <definedName name="Liste_Activités" localSheetId="96">Activités!$C$5:$C$53</definedName>
    <definedName name="Liste_Activités" localSheetId="97">Activités!$C$5:$C$53</definedName>
    <definedName name="Liste_Activités" localSheetId="117">Activités!$C$5:$C$53</definedName>
    <definedName name="Liste_Activités" localSheetId="118">Activités!$C$5:$C$53</definedName>
    <definedName name="Liste_Activités" localSheetId="119">Activités!$C$5:$C$53</definedName>
    <definedName name="Liste_Activités" localSheetId="49">Activités!$C$5:$C$53</definedName>
    <definedName name="Liste_Activités" localSheetId="54">Activités!$C$5:$C$53</definedName>
    <definedName name="Liste_Activités" localSheetId="55">Activités!$C$5:$C$53</definedName>
    <definedName name="Liste_Activités" localSheetId="51">Activités!$C$5:$C$53</definedName>
    <definedName name="Liste_Activités" localSheetId="50">Activités!$C$5:$C$53</definedName>
    <definedName name="Liste_Activités" localSheetId="48">Activités!$C$5:$C$53</definedName>
    <definedName name="Liste_Activités" localSheetId="53">Activités!$C$5:$C$53</definedName>
    <definedName name="Liste_Activités" localSheetId="52">Activités!$C$5:$C$53</definedName>
    <definedName name="Liste_Activités" localSheetId="81">Activités!$C$5:$C$53</definedName>
    <definedName name="Liste_Activités" localSheetId="155">Activités!$C$5:$C$53</definedName>
    <definedName name="Liste_Activités" localSheetId="156">Activités!$C$5:$C$53</definedName>
    <definedName name="Liste_Activités" localSheetId="157">Activités!$C$5:$C$53</definedName>
    <definedName name="Liste_Activités" localSheetId="65">Activités!$C$5:$C$53</definedName>
    <definedName name="Liste_Activités" localSheetId="66">Activités!$C$5:$C$53</definedName>
    <definedName name="Liste_Activités" localSheetId="67">Activités!$C$5:$C$53</definedName>
    <definedName name="Liste_Activités" localSheetId="77">Activités!$C$5:$C$53</definedName>
    <definedName name="Liste_Activités" localSheetId="78">Activités!$C$5:$C$53</definedName>
    <definedName name="Liste_Activités" localSheetId="124">Activités!$C$5:$C$53</definedName>
    <definedName name="Liste_Activités" localSheetId="125">Activités!$C$5:$C$53</definedName>
    <definedName name="Liste_Activités" localSheetId="126">Activités!$C$5:$C$53</definedName>
    <definedName name="Liste_Activités" localSheetId="127">Activités!$C$5:$C$53</definedName>
    <definedName name="Liste_Activités" localSheetId="75">Activités!$C$5:$C$53</definedName>
    <definedName name="Liste_Activités" localSheetId="76">Activités!$C$5:$C$53</definedName>
    <definedName name="Liste_Activités" localSheetId="89">Activités!$C$5:$C$53</definedName>
    <definedName name="Liste_Activités" localSheetId="90">Activités!$C$5:$C$53</definedName>
    <definedName name="Liste_Activités" localSheetId="74">Activités!$C$5:$C$53</definedName>
    <definedName name="Liste_Activités" localSheetId="143">Activités!$C$5:$C$53</definedName>
    <definedName name="Liste_Activités" localSheetId="144">Activités!$C$5:$C$53</definedName>
    <definedName name="Liste_Activités" localSheetId="145">Activités!$C$5:$C$53</definedName>
    <definedName name="Liste_Activités" localSheetId="146">Activités!$C$5:$C$53</definedName>
    <definedName name="Liste_Activités" localSheetId="147">Activités!$C$5:$C$53</definedName>
    <definedName name="Liste_Activités" localSheetId="148">Activités!$C$5:$C$53</definedName>
    <definedName name="Liste_Activités" localSheetId="149">Activités!$C$5:$C$53</definedName>
    <definedName name="Liste_Activités" localSheetId="120">Activités!$C$5:$C$53</definedName>
    <definedName name="Liste_Activités" localSheetId="121">Activités!$C$5:$C$53</definedName>
    <definedName name="Liste_Activités" localSheetId="122">Activités!$C$5:$C$53</definedName>
    <definedName name="Liste_Activités" localSheetId="123">Activités!$C$5:$C$53</definedName>
    <definedName name="Liste_Activités" localSheetId="72">Activités!$C$5:$C$53</definedName>
    <definedName name="Liste_Activités" localSheetId="71">Activités!$C$5:$C$53</definedName>
    <definedName name="Liste_Activités" localSheetId="128">Activités!$C$5:$C$53</definedName>
    <definedName name="Liste_Activités" localSheetId="129">Activités!$C$5:$C$53</definedName>
    <definedName name="Liste_Activités" localSheetId="130">Activités!$C$5:$C$53</definedName>
    <definedName name="Liste_Activités" localSheetId="159">Activités!$C$5:$C$53</definedName>
    <definedName name="Liste_Activités" localSheetId="160">Activités!$C$5:$C$53</definedName>
    <definedName name="Liste_Activités" localSheetId="161">Activités!$C$5:$C$53</definedName>
    <definedName name="Liste_Activités" localSheetId="103">Activités!$C$5:$C$53</definedName>
    <definedName name="Liste_Activités" localSheetId="104">Activités!$C$5:$C$53</definedName>
    <definedName name="Liste_Activités" localSheetId="105">Activités!$C$5:$C$53</definedName>
    <definedName name="Liste_Activités" localSheetId="106">Activités!$C$5:$C$53</definedName>
    <definedName name="Liste_Activités" localSheetId="107">Activités!$C$5:$C$53</definedName>
    <definedName name="Liste_Activités" localSheetId="108">Activités!$C$5:$C$53</definedName>
    <definedName name="Liste_Activités" localSheetId="82">Activités!$C$5:$C$53</definedName>
    <definedName name="Liste_Activités" localSheetId="83">Activités!$C$5:$C$53</definedName>
    <definedName name="Liste_Activités" localSheetId="165">Activités!$C$5:$C$53</definedName>
    <definedName name="Liste_Activités" localSheetId="166">Activités!$C$5:$C$53</definedName>
    <definedName name="Liste_Activités" localSheetId="167">Activités!$C$5:$C$53</definedName>
    <definedName name="Liste_Activités" localSheetId="168">Activités!$C$5:$C$53</definedName>
    <definedName name="Liste_Activités" localSheetId="134">Activités!$C$5:$C$53</definedName>
    <definedName name="Liste_Activités" localSheetId="135">Activités!$C$5:$C$53</definedName>
    <definedName name="Liste_Activités" localSheetId="136">Activités!$C$5:$C$53</definedName>
    <definedName name="Liste_Activités" localSheetId="137">Activités!$C$5:$C$53</definedName>
    <definedName name="Liste_Activités" localSheetId="138">Activités!$C$5:$C$53</definedName>
    <definedName name="Liste_Activités" localSheetId="139">Activités!$C$5:$C$53</definedName>
    <definedName name="Liste_Activités" localSheetId="140">Activités!$C$5:$C$53</definedName>
    <definedName name="Liste_Activités" localSheetId="91">Activités!$C$5:$C$53</definedName>
    <definedName name="Liste_Activités" localSheetId="158">Activités!$C$5:$C$53</definedName>
    <definedName name="Liste_Activités" localSheetId="46">Activités!$C$5:$C$53</definedName>
    <definedName name="Liste_Activités" localSheetId="45">Activités!$C$5:$C$53</definedName>
    <definedName name="Liste_Activités" localSheetId="47">Activités!$C$5:$C$53</definedName>
    <definedName name="Liste_Activités" localSheetId="44">Activités!$C$5:$C$53</definedName>
    <definedName name="Liste_Activités" localSheetId="42">Activités!$C$5:$C$53</definedName>
    <definedName name="Liste_Activités" localSheetId="43">Activités!$C$5:$C$53</definedName>
    <definedName name="Liste_Activités" localSheetId="141">Activités!$C$5:$C$53</definedName>
    <definedName name="Liste_Activités" localSheetId="162">Activités!$C$5:$C$53</definedName>
    <definedName name="Liste_Activités" localSheetId="163">Activités!$C$5:$C$53</definedName>
    <definedName name="Liste_Activités" localSheetId="164">Activités!$C$5:$C$53</definedName>
    <definedName name="Liste_Activités" localSheetId="73">Activités!$C$5:$C$53</definedName>
    <definedName name="Liste_Activités">Activités!$C$5:$C$47</definedName>
    <definedName name="Liste_clients">[1]Clients!$B$2:$B$1051</definedName>
    <definedName name="Liste_de_comptes_de_GL">'[1]Comptes GL'!$B$7:$B$66</definedName>
    <definedName name="Print_Area" localSheetId="63">'#1702corrigée'!$A$1:$F$89</definedName>
    <definedName name="Print_Area" localSheetId="69">'02-07-17'!$A$1:$F$88</definedName>
    <definedName name="Print_Area" localSheetId="70">'02-07-17-AAK (2)'!$A$1:$F$89</definedName>
    <definedName name="Print_Area" localSheetId="109">'02-12-20'!$A$1:$F$90</definedName>
    <definedName name="Print_Area" localSheetId="153">'03-10-23'!$A$1:$F$89</definedName>
    <definedName name="Print_Area" localSheetId="113">'04-03-21'!$A$1:$F$90</definedName>
    <definedName name="Print_Area" localSheetId="114">'04-03-21 (2)'!$A$1:$F$90</definedName>
    <definedName name="Print_Area" localSheetId="115">'04-03-21(3)'!$A$1:$F$89</definedName>
    <definedName name="Print_Area" localSheetId="116">'04-03-21(4)'!$A$1:$F$89</definedName>
    <definedName name="Print_Area" localSheetId="86">'05-03-19'!$A$1:$F$89</definedName>
    <definedName name="Print_Area" localSheetId="87">'05-03-19(2)'!$A$1:$F$88</definedName>
    <definedName name="Print_Area" localSheetId="88">'05-03-19(3)'!$A$1:$F$89</definedName>
    <definedName name="Print_Area" localSheetId="150">'05-05-23'!$A$1:$F$90</definedName>
    <definedName name="Print_Area" localSheetId="151">'05-06-23'!$A$1:$F$89</definedName>
    <definedName name="Print_Area" localSheetId="133">'05-10-21'!$A$1:$F$90</definedName>
    <definedName name="Print_Area" localSheetId="64">'06-02-17AAK'!$A$1:$F$88</definedName>
    <definedName name="Print_Area" localSheetId="62">'06-02-17Holdco'!$A$1:$F$89</definedName>
    <definedName name="Print_Area" localSheetId="98">'06-03-20'!$A$1:$F$88</definedName>
    <definedName name="Print_Area" localSheetId="99">'06-03-20(2)'!$A$1:$F$89</definedName>
    <definedName name="Print_Area" localSheetId="100">'06-03-20(3)'!$A$1:$F$89</definedName>
    <definedName name="Print_Area" localSheetId="101">'06-03-20(4)'!$A$1:$F$89</definedName>
    <definedName name="Print_Area" localSheetId="102">'06-03-20(5)'!$A$1:$F$89</definedName>
    <definedName name="Print_Area" localSheetId="56">'06-07-16-9216'!$A$1:$F$89</definedName>
    <definedName name="Print_Area" localSheetId="57">'06-07-16Ben'!$A$1:$F$89</definedName>
    <definedName name="Print_Area" localSheetId="58">'06-09-16'!$A$1:$F$89</definedName>
    <definedName name="Print_Area" localSheetId="142">'06-11-22'!$A$1:$F$90</definedName>
    <definedName name="Print_Area" localSheetId="152">'07-06-23'!$A$1:$F$89</definedName>
    <definedName name="Print_Area" localSheetId="131">'07-09-21'!$A$1:$F$87</definedName>
    <definedName name="Print_Area" localSheetId="132">'07-09-21 (2)'!$A$1:$F$87</definedName>
    <definedName name="Print_Area" localSheetId="68">'08-05-17'!$A$1:$F$88</definedName>
    <definedName name="Print_Area" localSheetId="59">'08-09-16'!$A$1:$F$89</definedName>
    <definedName name="Print_Area" localSheetId="60">'08-09-16 (2)'!$A$1:$F$89</definedName>
    <definedName name="Print_Area" localSheetId="92">'08-10-19'!$A$1:$F$89</definedName>
    <definedName name="Print_Area" localSheetId="93">'08-10-19 (2)'!$A$1:$F$89</definedName>
    <definedName name="Print_Area" localSheetId="94">'08-10-19 (3)'!$A$1:$F$89</definedName>
    <definedName name="Print_Area" localSheetId="61">'10-11-16'!$A$1:$F$89</definedName>
    <definedName name="Print_Area" localSheetId="154">'10-12-23'!$A$1:$F$89</definedName>
    <definedName name="Print_Area" localSheetId="79">'14-06-18'!$A$1:$F$89</definedName>
    <definedName name="Print_Area" localSheetId="80">'14-06-18(2)'!$A$1:$F$89</definedName>
    <definedName name="Print_Area" localSheetId="110">'14-12-20'!$A$1:$F$89</definedName>
    <definedName name="Print_Area" localSheetId="84">'15-12-18'!$A$1:$F$90</definedName>
    <definedName name="Print_Area" localSheetId="85">'15-12-18(2)'!$A$1:$F$89</definedName>
    <definedName name="Print_Area" localSheetId="111">'15-12-20'!$A$1:$F$90</definedName>
    <definedName name="Print_Area" localSheetId="112">'15-12-20 (2)'!$A$1:$F$90</definedName>
    <definedName name="Print_Area" localSheetId="95">'16-12-19'!$A$1:$F$89</definedName>
    <definedName name="Print_Area" localSheetId="96">'16-12-19(2)'!$A$1:$F$89</definedName>
    <definedName name="Print_Area" localSheetId="97">'16-12-19(3)'!$A$1:$F$89</definedName>
    <definedName name="Print_Area" localSheetId="117">'17-04-21'!$A$1:$F$89</definedName>
    <definedName name="Print_Area" localSheetId="118">'17-04-21 (2)'!$A$1:$F$89</definedName>
    <definedName name="Print_Area" localSheetId="119">'17-04-21(3)'!$A$1:$F$89</definedName>
    <definedName name="Print_Area" localSheetId="49">'17-05-16 - Exc'!$A$1:$F$88</definedName>
    <definedName name="Print_Area" localSheetId="54">'17-05-16-9216'!$A$1:$F$89</definedName>
    <definedName name="Print_Area" localSheetId="55">'17-05-16AAK'!$A$1:$F$88</definedName>
    <definedName name="Print_Area" localSheetId="51">'17-05-16Ben'!$A$1:$F$87</definedName>
    <definedName name="Print_Area" localSheetId="50">'17-05-16Cat'!$A$1:$F$89</definedName>
    <definedName name="Print_Area" localSheetId="48">'17-05-16-Holdco'!$A$1:$F$89</definedName>
    <definedName name="Print_Area" localSheetId="53">'17-05-16Jer'!$A$1:$F$88</definedName>
    <definedName name="Print_Area" localSheetId="52">'17-05-16Seb'!$A$1:$F$88</definedName>
    <definedName name="Print_Area" localSheetId="81">'17-07-18'!$A$1:$F$88</definedName>
    <definedName name="Print_Area" localSheetId="155">'18-02-24'!$A$1:$F$87</definedName>
    <definedName name="Print_Area" localSheetId="156">'18-02-24(2)'!$A$1:$F$89</definedName>
    <definedName name="Print_Area" localSheetId="157">'18-02-24(3)'!$A$1:$F$87</definedName>
    <definedName name="Print_Area" localSheetId="65">'18-03-17'!$A$1:$F$90</definedName>
    <definedName name="Print_Area" localSheetId="66">'18-03-17-2339'!$A$1:$F$89</definedName>
    <definedName name="Print_Area" localSheetId="67">'18-03-17-AAK'!$A$1:$F$89</definedName>
    <definedName name="Print_Area" localSheetId="77">'18-04-18'!$A$1:$F$89</definedName>
    <definedName name="Print_Area" localSheetId="78">'18-04-18(2)'!$A$1:$F$89</definedName>
    <definedName name="Print_Area" localSheetId="124">'18-06-21'!$A$1:$F$88</definedName>
    <definedName name="Print_Area" localSheetId="125">'18-06-21(2)'!$A$1:$F$88</definedName>
    <definedName name="Print_Area" localSheetId="126">'18-06-21(3)'!$A$1:$F$90</definedName>
    <definedName name="Print_Area" localSheetId="127">'18-06-21(4)'!$A$1:$F$90</definedName>
    <definedName name="Print_Area" localSheetId="75">'19-02-18-2339'!$A$1:$F$89</definedName>
    <definedName name="Print_Area" localSheetId="76">'19-02-18-9199'!$A$1:$F$88</definedName>
    <definedName name="Print_Area" localSheetId="89">'19-04-19'!$A$1:$F$89</definedName>
    <definedName name="Print_Area" localSheetId="90">'19-04-19-2'!$A$1:$F$89</definedName>
    <definedName name="Print_Area" localSheetId="74">'19-12-17'!$A$1:$F$89</definedName>
    <definedName name="Print_Area" localSheetId="143">'19-12-22'!$A$1:$F$90</definedName>
    <definedName name="Print_Area" localSheetId="144">'19-12-22(2)'!$A$1:$F$90</definedName>
    <definedName name="Print_Area" localSheetId="145">'19-12-22(3)'!$A$1:$F$90</definedName>
    <definedName name="Print_Area" localSheetId="146">'21-03-23'!$A$1:$F$90</definedName>
    <definedName name="Print_Area" localSheetId="147">'21-03-23(2)'!$A$1:$F$90</definedName>
    <definedName name="Print_Area" localSheetId="148">'21-03-23(3)'!$A$1:$F$90</definedName>
    <definedName name="Print_Area" localSheetId="149">'21-03-23(4)'!$A$1:$F$90</definedName>
    <definedName name="Print_Area" localSheetId="120">'21-05-21'!$A$1:$F$89</definedName>
    <definedName name="Print_Area" localSheetId="121">'21-05-21(2)'!$A$1:$F$89</definedName>
    <definedName name="Print_Area" localSheetId="122">'21-05-21(3)'!$A$1:$F$90</definedName>
    <definedName name="Print_Area" localSheetId="123">'21-05-21(4)'!$A$1:$F$90</definedName>
    <definedName name="Print_Area" localSheetId="72">'21-07-17-2339'!$A$1:$F$89</definedName>
    <definedName name="Print_Area" localSheetId="71">'21-07-17-GVMI'!$A$1:$F$88</definedName>
    <definedName name="Print_Area" localSheetId="128">'21-07-21'!$A$1:$F$90</definedName>
    <definedName name="Print_Area" localSheetId="129">'21-07-21 (2)'!$A$1:$F$90</definedName>
    <definedName name="Print_Area" localSheetId="130">'21-07-21 (3)'!$A$1:$F$90</definedName>
    <definedName name="Print_Area" localSheetId="159">'22-04-24'!$A$1:$F$87</definedName>
    <definedName name="Print_Area" localSheetId="160">'22-04-24(2)'!$A$1:$F$89</definedName>
    <definedName name="Print_Area" localSheetId="161">'22-04-24(3)'!$A$1:$F$87</definedName>
    <definedName name="Print_Area" localSheetId="103">'24-07-20'!$A$1:$F$89</definedName>
    <definedName name="Print_Area" localSheetId="104">'24-07-20(2)'!$A$1:$F$88</definedName>
    <definedName name="Print_Area" localSheetId="105">'24-07-20(3)'!$A$1:$F$89</definedName>
    <definedName name="Print_Area" localSheetId="106">'24-07-20(4)'!$A$1:$F$88</definedName>
    <definedName name="Print_Area" localSheetId="107">'24-07-20(5)'!$A$1:$F$89</definedName>
    <definedName name="Print_Area" localSheetId="108">'24-07-20(6)'!$A$1:$F$89</definedName>
    <definedName name="Print_Area" localSheetId="82">'26-09-18'!$A$1:$F$88</definedName>
    <definedName name="Print_Area" localSheetId="83">'26-09-18(2)'!$A$1:$F$89</definedName>
    <definedName name="Print_Area" localSheetId="165">'27-07-24'!$A$1:$F$87</definedName>
    <definedName name="Print_Area" localSheetId="166">'27-07-24(2)'!$A$1:$F$87</definedName>
    <definedName name="Print_Area" localSheetId="167">'27-07-24(3)'!$A$1:$F$87</definedName>
    <definedName name="Print_Area" localSheetId="168">'27-07-24(4)'!$A$1:$F$87</definedName>
    <definedName name="Print_Area" localSheetId="134">'28-03-22'!$A$1:$F$90</definedName>
    <definedName name="Print_Area" localSheetId="135">'28-03-22(2)'!$A$1:$F$90</definedName>
    <definedName name="Print_Area" localSheetId="136">'28-03-22(3)'!$A$1:$F$90</definedName>
    <definedName name="Print_Area" localSheetId="137">'28-03-22(4)'!$A$1:$F$90</definedName>
    <definedName name="Print_Area" localSheetId="138">'28-03-22(5)'!$A$1:$F$90</definedName>
    <definedName name="Print_Area" localSheetId="139">'28-03-22(6)'!$A$1:$F$90</definedName>
    <definedName name="Print_Area" localSheetId="140">'28-03-22(7)'!$A$1:$F$90</definedName>
    <definedName name="Print_Area" localSheetId="91">'28-04-19'!$A$1:$F$89</definedName>
    <definedName name="Print_Area" localSheetId="158">'29-03-24'!$A$1:$F$89</definedName>
    <definedName name="Print_Area" localSheetId="46">'30-04-15Ben'!$A$1:$F$88</definedName>
    <definedName name="Print_Area" localSheetId="45">'30-04-15Cat'!$A$1:$F$89</definedName>
    <definedName name="Print_Area" localSheetId="47">'30-04-15Exc'!$A$1:$F$88</definedName>
    <definedName name="Print_Area" localSheetId="44">'30-04-15Jer'!$A$1:$F$88</definedName>
    <definedName name="Print_Area" localSheetId="42">'30-04-15Seb'!$A$1:$F$88</definedName>
    <definedName name="Print_Area" localSheetId="43">'30-04-15Seb (2)'!$A$1:$F$88</definedName>
    <definedName name="Print_Area" localSheetId="141">'30-06-22'!$A$1:$F$89</definedName>
    <definedName name="Print_Area" localSheetId="162">'31-05-24'!$A$1:$F$87</definedName>
    <definedName name="Print_Area" localSheetId="163">'31-05-24 (2)'!$A$1:$F$87</definedName>
    <definedName name="Print_Area" localSheetId="164">'31-05-24(3)'!$A$1:$F$87</definedName>
    <definedName name="Print_Area" localSheetId="73">'31-08-17-2339'!$A$1:$F$89</definedName>
    <definedName name="taxes">'[1]Liste choix'!$C$6:$C$7</definedName>
    <definedName name="Taxesv2">'[1]Liste choix'!$C$6:$C$8</definedName>
    <definedName name="_xlnm.Print_Area" localSheetId="63">'#1702corrigée'!$A$1:$F$89</definedName>
    <definedName name="_xlnm.Print_Area" localSheetId="69">'02-07-17'!$A$1:$F$88</definedName>
    <definedName name="_xlnm.Print_Area" localSheetId="70">'02-07-17-AAK (2)'!$A$1:$F$89</definedName>
    <definedName name="_xlnm.Print_Area" localSheetId="109">'02-12-20'!$A$1:$F$90</definedName>
    <definedName name="_xlnm.Print_Area" localSheetId="41">'03-09-14-9216'!$A$1:$F$93</definedName>
    <definedName name="_xlnm.Print_Area" localSheetId="39">'03-09-14Ben'!$A$1:$F$90</definedName>
    <definedName name="_xlnm.Print_Area" localSheetId="38">'03-09-14Cath'!$A$1:$F$90</definedName>
    <definedName name="_xlnm.Print_Area" localSheetId="40">'03-09-14Exc'!$A$1:$F$90</definedName>
    <definedName name="_xlnm.Print_Area" localSheetId="37">'03-09-14Jer'!$A$1:$F$90</definedName>
    <definedName name="_xlnm.Print_Area" localSheetId="36">'03-09-14Seb'!$A$1:$F$90</definedName>
    <definedName name="_xlnm.Print_Area" localSheetId="153">'03-10-23'!$A$1:$F$89</definedName>
    <definedName name="_xlnm.Print_Area" localSheetId="113">'04-03-21'!$A$1:$F$90</definedName>
    <definedName name="_xlnm.Print_Area" localSheetId="114">'04-03-21 (2)'!$A$1:$F$90</definedName>
    <definedName name="_xlnm.Print_Area" localSheetId="115">'04-03-21(3)'!$A$1:$F$89</definedName>
    <definedName name="_xlnm.Print_Area" localSheetId="116">'04-03-21(4)'!$A$1:$F$89</definedName>
    <definedName name="_xlnm.Print_Area" localSheetId="86">'05-03-19'!$A$1:$F$89</definedName>
    <definedName name="_xlnm.Print_Area" localSheetId="87">'05-03-19(2)'!$A$1:$F$88</definedName>
    <definedName name="_xlnm.Print_Area" localSheetId="88">'05-03-19(3)'!$A$1:$F$89</definedName>
    <definedName name="_xlnm.Print_Area" localSheetId="150">'05-05-23'!$A$1:$F$90</definedName>
    <definedName name="_xlnm.Print_Area" localSheetId="151">'05-06-23'!$A$1:$F$89</definedName>
    <definedName name="_xlnm.Print_Area" localSheetId="17">'05-07-13'!$A$1:$F$91</definedName>
    <definedName name="_xlnm.Print_Area" localSheetId="133">'05-10-21'!$A$1:$F$90</definedName>
    <definedName name="_xlnm.Print_Area" localSheetId="64">'06-02-17AAK'!$A$1:$F$88</definedName>
    <definedName name="_xlnm.Print_Area" localSheetId="62">'06-02-17Holdco'!$A$1:$F$89</definedName>
    <definedName name="_xlnm.Print_Area" localSheetId="98">'06-03-20'!$A$1:$F$88</definedName>
    <definedName name="_xlnm.Print_Area" localSheetId="99">'06-03-20(2)'!$A$1:$F$89</definedName>
    <definedName name="_xlnm.Print_Area" localSheetId="100">'06-03-20(3)'!$A$1:$F$89</definedName>
    <definedName name="_xlnm.Print_Area" localSheetId="101">'06-03-20(4)'!$A$1:$F$89</definedName>
    <definedName name="_xlnm.Print_Area" localSheetId="102">'06-03-20(5)'!$A$1:$F$89</definedName>
    <definedName name="_xlnm.Print_Area" localSheetId="10">'06-04-13'!$A$1:$F$91</definedName>
    <definedName name="_xlnm.Print_Area" localSheetId="11">'06-04-13 (2)'!$A$1:$F$91</definedName>
    <definedName name="_xlnm.Print_Area" localSheetId="12">'06-04-13 (3)'!$A$1:$F$91</definedName>
    <definedName name="_xlnm.Print_Area" localSheetId="56">'06-07-16-9216'!$A$1:$F$89</definedName>
    <definedName name="_xlnm.Print_Area" localSheetId="57">'06-07-16Ben'!$A$1:$F$89</definedName>
    <definedName name="_xlnm.Print_Area" localSheetId="58">'06-09-16'!$A$1:$F$89</definedName>
    <definedName name="_xlnm.Print_Area" localSheetId="142">'06-11-22'!$A$1:$F$90</definedName>
    <definedName name="_xlnm.Print_Area" localSheetId="152">'07-06-23'!$A$1:$F$89</definedName>
    <definedName name="_xlnm.Print_Area" localSheetId="131">'07-09-21'!$A$1:$F$87</definedName>
    <definedName name="_xlnm.Print_Area" localSheetId="132">'07-09-21 (2)'!$A$1:$F$87</definedName>
    <definedName name="_xlnm.Print_Area" localSheetId="68">'08-05-17'!$A$1:$F$88</definedName>
    <definedName name="_xlnm.Print_Area" localSheetId="59">'08-09-16'!$A$1:$F$89</definedName>
    <definedName name="_xlnm.Print_Area" localSheetId="60">'08-09-16 (2)'!$A$1:$F$89</definedName>
    <definedName name="_xlnm.Print_Area" localSheetId="92">'08-10-19'!$A$1:$F$89</definedName>
    <definedName name="_xlnm.Print_Area" localSheetId="93">'08-10-19 (2)'!$A$1:$F$89</definedName>
    <definedName name="_xlnm.Print_Area" localSheetId="94">'08-10-19 (3)'!$A$1:$F$89</definedName>
    <definedName name="_xlnm.Print_Area" localSheetId="4">'09-03-13'!$A$1:$F$94</definedName>
    <definedName name="_xlnm.Print_Area" localSheetId="5">'09-03-13 (2)'!$A$1:$F$94</definedName>
    <definedName name="_xlnm.Print_Area" localSheetId="6">'09-03-13 (3)'!$A$1:$F$94</definedName>
    <definedName name="_xlnm.Print_Area" localSheetId="16">'10-05-13'!$A$1:$F$91</definedName>
    <definedName name="_xlnm.Print_Area" localSheetId="61">'10-11-16'!$A$1:$F$89</definedName>
    <definedName name="_xlnm.Print_Area" localSheetId="154">'10-12-23'!$A$1:$F$89</definedName>
    <definedName name="_xlnm.Print_Area" localSheetId="19">'11-09-13'!$A$1:$F$94</definedName>
    <definedName name="_xlnm.Print_Area" localSheetId="79">'14-06-18'!$A$1:$F$89</definedName>
    <definedName name="_xlnm.Print_Area" localSheetId="80">'14-06-18(2)'!$A$1:$F$89</definedName>
    <definedName name="_xlnm.Print_Area" localSheetId="110">'14-12-20'!$A$1:$F$89</definedName>
    <definedName name="_xlnm.Print_Area" localSheetId="84">'15-12-18'!$A$1:$F$90</definedName>
    <definedName name="_xlnm.Print_Area" localSheetId="85">'15-12-18(2)'!$A$1:$F$89</definedName>
    <definedName name="_xlnm.Print_Area" localSheetId="111">'15-12-20'!$A$1:$F$90</definedName>
    <definedName name="_xlnm.Print_Area" localSheetId="112">'15-12-20 (2)'!$A$1:$F$90</definedName>
    <definedName name="_xlnm.Print_Area" localSheetId="95">'16-12-19'!$A$1:$F$89</definedName>
    <definedName name="_xlnm.Print_Area" localSheetId="96">'16-12-19(2)'!$A$1:$F$89</definedName>
    <definedName name="_xlnm.Print_Area" localSheetId="97">'16-12-19(3)'!$A$1:$F$89</definedName>
    <definedName name="_xlnm.Print_Area" localSheetId="26">'17-02-14-9199'!$A$1:$F$89</definedName>
    <definedName name="_xlnm.Print_Area" localSheetId="25">'17-02-14Cath'!$A$1:$F$89</definedName>
    <definedName name="_xlnm.Print_Area" localSheetId="22">'17-02-14Exc'!$A$1:$F$89</definedName>
    <definedName name="_xlnm.Print_Area" localSheetId="21">'17-02-14GVMI'!$A$1:$F$93</definedName>
    <definedName name="_xlnm.Print_Area" localSheetId="24">'17-02-14Jer'!$A$1:$F$89</definedName>
    <definedName name="_xlnm.Print_Area" localSheetId="27">'17-02-14-LP'!$A$1:$F$89</definedName>
    <definedName name="_xlnm.Print_Area" localSheetId="23">'17-02-14Seb'!$A$1:$F$89</definedName>
    <definedName name="_xlnm.Print_Area" localSheetId="117">'17-04-21'!$A$1:$F$89</definedName>
    <definedName name="_xlnm.Print_Area" localSheetId="118">'17-04-21 (2)'!$A$1:$F$89</definedName>
    <definedName name="_xlnm.Print_Area" localSheetId="119">'17-04-21(3)'!$A$1:$F$89</definedName>
    <definedName name="_xlnm.Print_Area" localSheetId="49">'17-05-16 - Exc'!$A$1:$F$88</definedName>
    <definedName name="_xlnm.Print_Area" localSheetId="54">'17-05-16-9216'!$A$1:$F$89</definedName>
    <definedName name="_xlnm.Print_Area" localSheetId="55">'17-05-16AAK'!$A$1:$F$88</definedName>
    <definedName name="_xlnm.Print_Area" localSheetId="51">'17-05-16Ben'!$A$1:$F$87</definedName>
    <definedName name="_xlnm.Print_Area" localSheetId="50">'17-05-16Cat'!$A$1:$F$89</definedName>
    <definedName name="_xlnm.Print_Area" localSheetId="48">'17-05-16-Holdco'!$A$1:$F$89</definedName>
    <definedName name="_xlnm.Print_Area" localSheetId="53">'17-05-16Jer'!$A$1:$F$88</definedName>
    <definedName name="_xlnm.Print_Area" localSheetId="52">'17-05-16Seb'!$A$1:$F$88</definedName>
    <definedName name="_xlnm.Print_Area" localSheetId="81">'17-07-18'!$A$1:$F$88</definedName>
    <definedName name="_xlnm.Print_Area" localSheetId="155">'18-02-24'!$A$1:$F$87</definedName>
    <definedName name="_xlnm.Print_Area" localSheetId="156">'18-02-24(2)'!$A$1:$F$89</definedName>
    <definedName name="_xlnm.Print_Area" localSheetId="157">'18-02-24(3)'!$A$1:$F$87</definedName>
    <definedName name="_xlnm.Print_Area" localSheetId="65">'18-03-17'!$A$1:$F$90</definedName>
    <definedName name="_xlnm.Print_Area" localSheetId="66">'18-03-17-2339'!$A$1:$F$89</definedName>
    <definedName name="_xlnm.Print_Area" localSheetId="67">'18-03-17-AAK'!$A$1:$F$89</definedName>
    <definedName name="_xlnm.Print_Area" localSheetId="77">'18-04-18'!$A$1:$F$89</definedName>
    <definedName name="_xlnm.Print_Area" localSheetId="78">'18-04-18(2)'!$A$1:$F$89</definedName>
    <definedName name="_xlnm.Print_Area" localSheetId="124">'18-06-21'!$A$1:$F$88</definedName>
    <definedName name="_xlnm.Print_Area" localSheetId="125">'18-06-21(2)'!$A$1:$F$88</definedName>
    <definedName name="_xlnm.Print_Area" localSheetId="126">'18-06-21(3)'!$A$1:$F$90</definedName>
    <definedName name="_xlnm.Print_Area" localSheetId="127">'18-06-21(4)'!$A$1:$F$90</definedName>
    <definedName name="_xlnm.Print_Area" localSheetId="75">'19-02-18-2339'!$A$1:$F$89</definedName>
    <definedName name="_xlnm.Print_Area" localSheetId="76">'19-02-18-9199'!$A$1:$F$88</definedName>
    <definedName name="_xlnm.Print_Area" localSheetId="13">'19-04-13'!$A$1:$F$91</definedName>
    <definedName name="_xlnm.Print_Area" localSheetId="14">'19-04-13 (2)'!$A$1:$F$91</definedName>
    <definedName name="_xlnm.Print_Area" localSheetId="15">'19-04-13 (3)'!$A$1:$F$91</definedName>
    <definedName name="_xlnm.Print_Area" localSheetId="89">'19-04-19'!$A$1:$F$89</definedName>
    <definedName name="_xlnm.Print_Area" localSheetId="90">'19-04-19-2'!$A$1:$F$89</definedName>
    <definedName name="_xlnm.Print_Area" localSheetId="74">'19-12-17'!$A$1:$F$89</definedName>
    <definedName name="_xlnm.Print_Area" localSheetId="143">'19-12-22'!$A$1:$F$90</definedName>
    <definedName name="_xlnm.Print_Area" localSheetId="144">'19-12-22(2)'!$A$1:$F$90</definedName>
    <definedName name="_xlnm.Print_Area" localSheetId="145">'19-12-22(3)'!$A$1:$F$90</definedName>
    <definedName name="_xlnm.Print_Area" localSheetId="169">'2024-10-15 - 24-24528'!$A$1:$F$89</definedName>
    <definedName name="_xlnm.Print_Area" localSheetId="171">'2024-12-21 - 24-24687'!$A$1:$F$88</definedName>
    <definedName name="_xlnm.Print_Area" localSheetId="172">'2024-12-21 - 24-24688'!$A$1:$F$88</definedName>
    <definedName name="_xlnm.Print_Area" localSheetId="173">'2024-12-22 - 24-24709'!$A$1:$F$88</definedName>
    <definedName name="_xlnm.Print_Area" localSheetId="174">'2025-03-02 - 25-24822'!$A$1:$F$88</definedName>
    <definedName name="_xlnm.Print_Area" localSheetId="175">'2025-03-02 - 25-24823'!$A$1:$F$88</definedName>
    <definedName name="_xlnm.Print_Area" localSheetId="3">'21-02-13'!$A$1:$F$95</definedName>
    <definedName name="_xlnm.Print_Area" localSheetId="146">'21-03-23'!$A$1:$F$90</definedName>
    <definedName name="_xlnm.Print_Area" localSheetId="147">'21-03-23(2)'!$A$1:$F$90</definedName>
    <definedName name="_xlnm.Print_Area" localSheetId="148">'21-03-23(3)'!$A$1:$F$90</definedName>
    <definedName name="_xlnm.Print_Area" localSheetId="149">'21-03-23(4)'!$A$1:$F$90</definedName>
    <definedName name="_xlnm.Print_Area" localSheetId="120">'21-05-21'!$A$1:$F$89</definedName>
    <definedName name="_xlnm.Print_Area" localSheetId="121">'21-05-21(2)'!$A$1:$F$89</definedName>
    <definedName name="_xlnm.Print_Area" localSheetId="122">'21-05-21(3)'!$A$1:$F$90</definedName>
    <definedName name="_xlnm.Print_Area" localSheetId="123">'21-05-21(4)'!$A$1:$F$90</definedName>
    <definedName name="_xlnm.Print_Area" localSheetId="72">'21-07-17-2339'!$A$1:$F$89</definedName>
    <definedName name="_xlnm.Print_Area" localSheetId="71">'21-07-17-GVMI'!$A$1:$F$88</definedName>
    <definedName name="_xlnm.Print_Area" localSheetId="128">'21-07-21'!$A$1:$F$90</definedName>
    <definedName name="_xlnm.Print_Area" localSheetId="129">'21-07-21 (2)'!$A$1:$F$90</definedName>
    <definedName name="_xlnm.Print_Area" localSheetId="130">'21-07-21 (3)'!$A$1:$F$90</definedName>
    <definedName name="_xlnm.Print_Area" localSheetId="7">'22-03-13'!$A$1:$F$94</definedName>
    <definedName name="_xlnm.Print_Area" localSheetId="8">'22-03-13 (2)'!$A$1:$F$94</definedName>
    <definedName name="_xlnm.Print_Area" localSheetId="9">'22-03-13 (3)'!$A$1:$F$94</definedName>
    <definedName name="_xlnm.Print_Area" localSheetId="159">'22-04-24'!$A$1:$F$87</definedName>
    <definedName name="_xlnm.Print_Area" localSheetId="160">'22-04-24(2)'!$A$1:$F$89</definedName>
    <definedName name="_xlnm.Print_Area" localSheetId="161">'22-04-24(3)'!$A$1:$F$87</definedName>
    <definedName name="_xlnm.Print_Area" localSheetId="103">'24-07-20'!$A$1:$F$89</definedName>
    <definedName name="_xlnm.Print_Area" localSheetId="104">'24-07-20(2)'!$A$1:$F$88</definedName>
    <definedName name="_xlnm.Print_Area" localSheetId="105">'24-07-20(3)'!$A$1:$F$89</definedName>
    <definedName name="_xlnm.Print_Area" localSheetId="106">'24-07-20(4)'!$A$1:$F$88</definedName>
    <definedName name="_xlnm.Print_Area" localSheetId="107">'24-07-20(5)'!$A$1:$F$89</definedName>
    <definedName name="_xlnm.Print_Area" localSheetId="108">'24-07-20(6)'!$A$1:$F$89</definedName>
    <definedName name="_xlnm.Print_Area" localSheetId="18">'26-08-13'!$A$1:$F$93</definedName>
    <definedName name="_xlnm.Print_Area" localSheetId="82">'26-09-18'!$A$1:$F$88</definedName>
    <definedName name="_xlnm.Print_Area" localSheetId="83">'26-09-18(2)'!$A$1:$F$89</definedName>
    <definedName name="_xlnm.Print_Area" localSheetId="165">'27-07-24'!$A$1:$F$87</definedName>
    <definedName name="_xlnm.Print_Area" localSheetId="166">'27-07-24(2)'!$A$1:$F$87</definedName>
    <definedName name="_xlnm.Print_Area" localSheetId="167">'27-07-24(3)'!$A$1:$F$87</definedName>
    <definedName name="_xlnm.Print_Area" localSheetId="168">'27-07-24(4)'!$A$1:$F$87</definedName>
    <definedName name="_xlnm.Print_Area" localSheetId="0">'28-01-13'!$A$1:$F$95</definedName>
    <definedName name="_xlnm.Print_Area" localSheetId="1">'28-01-13 (2)'!$A$1:$F$95</definedName>
    <definedName name="_xlnm.Print_Area" localSheetId="2">'28-01-13 (3)'!$A$1:$F$95</definedName>
    <definedName name="_xlnm.Print_Area" localSheetId="134">'28-03-22'!$A$1:$F$90</definedName>
    <definedName name="_xlnm.Print_Area" localSheetId="135">'28-03-22(2)'!$A$1:$F$90</definedName>
    <definedName name="_xlnm.Print_Area" localSheetId="136">'28-03-22(3)'!$A$1:$F$90</definedName>
    <definedName name="_xlnm.Print_Area" localSheetId="137">'28-03-22(4)'!$A$1:$F$90</definedName>
    <definedName name="_xlnm.Print_Area" localSheetId="138">'28-03-22(5)'!$A$1:$F$90</definedName>
    <definedName name="_xlnm.Print_Area" localSheetId="139">'28-03-22(6)'!$A$1:$F$90</definedName>
    <definedName name="_xlnm.Print_Area" localSheetId="140">'28-03-22(7)'!$A$1:$F$90</definedName>
    <definedName name="_xlnm.Print_Area" localSheetId="91">'28-04-19'!$A$1:$F$89</definedName>
    <definedName name="_xlnm.Print_Area" localSheetId="158">'29-03-24'!$A$1:$F$89</definedName>
    <definedName name="_xlnm.Print_Area" localSheetId="33">'29-04-14-9216'!$A$1:$F$92</definedName>
    <definedName name="_xlnm.Print_Area" localSheetId="31">'29-04-14Ben'!$A$1:$F$93</definedName>
    <definedName name="_xlnm.Print_Area" localSheetId="30">'29-04-14Cath'!$A$1:$F$93</definedName>
    <definedName name="_xlnm.Print_Area" localSheetId="32">'29-04-14Exc'!$A$1:$F$93</definedName>
    <definedName name="_xlnm.Print_Area" localSheetId="34">'29-04-14-Holdco'!$A$1:$F$93</definedName>
    <definedName name="_xlnm.Print_Area" localSheetId="35">'29-04-14-Immoco'!$A$1:$F$93</definedName>
    <definedName name="_xlnm.Print_Area" localSheetId="29">'29-04-14Jer'!$A$1:$F$93</definedName>
    <definedName name="_xlnm.Print_Area" localSheetId="28">'29-04-14Seb'!$A$1:$F$93</definedName>
    <definedName name="_xlnm.Print_Area" localSheetId="46">'30-04-15Ben'!$A$1:$F$88</definedName>
    <definedName name="_xlnm.Print_Area" localSheetId="45">'30-04-15Cat'!$A$1:$F$89</definedName>
    <definedName name="_xlnm.Print_Area" localSheetId="47">'30-04-15Exc'!$A$1:$F$88</definedName>
    <definedName name="_xlnm.Print_Area" localSheetId="44">'30-04-15Jer'!$A$1:$F$88</definedName>
    <definedName name="_xlnm.Print_Area" localSheetId="42">'30-04-15Seb'!$A$1:$F$88</definedName>
    <definedName name="_xlnm.Print_Area" localSheetId="43">'30-04-15Seb (2)'!$A$1:$F$88</definedName>
    <definedName name="_xlnm.Print_Area" localSheetId="141">'30-06-22'!$A$1:$F$89</definedName>
    <definedName name="_xlnm.Print_Area" localSheetId="20">'30-09-13'!$A$1:$F$93</definedName>
    <definedName name="_xlnm.Print_Area" localSheetId="162">'31-05-24'!$A$1:$F$87</definedName>
    <definedName name="_xlnm.Print_Area" localSheetId="163">'31-05-24 (2)'!$A$1:$F$87</definedName>
    <definedName name="_xlnm.Print_Area" localSheetId="164">'31-05-24(3)'!$A$1:$F$87</definedName>
    <definedName name="_xlnm.Print_Area" localSheetId="73">'31-08-17-2339'!$A$1:$F$89</definedName>
    <definedName name="_xlnm.Print_Area" localSheetId="170">Activités!$A$1:$D$47</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86" l="1"/>
  <c r="E70" i="186" s="1"/>
  <c r="E67" i="185"/>
  <c r="E70" i="185" s="1"/>
  <c r="E67" i="184"/>
  <c r="E70" i="184" s="1"/>
  <c r="E67" i="183"/>
  <c r="E70" i="183" s="1"/>
  <c r="E67" i="182"/>
  <c r="E70" i="182" s="1"/>
  <c r="E67" i="181"/>
  <c r="E70" i="181" s="1"/>
  <c r="E67" i="180"/>
  <c r="E70" i="180" s="1"/>
  <c r="E72" i="186" l="1"/>
  <c r="E71" i="186"/>
  <c r="E74" i="186" s="1"/>
  <c r="E78" i="186" s="1"/>
  <c r="E72" i="185"/>
  <c r="E71" i="185"/>
  <c r="E74" i="185" s="1"/>
  <c r="E78" i="185" s="1"/>
  <c r="E72" i="184"/>
  <c r="E71" i="184"/>
  <c r="E72" i="183"/>
  <c r="E71" i="183"/>
  <c r="E74" i="183" s="1"/>
  <c r="E78" i="183" s="1"/>
  <c r="E72" i="182"/>
  <c r="E71" i="182"/>
  <c r="E74" i="182" s="1"/>
  <c r="E78" i="182" s="1"/>
  <c r="E72" i="181"/>
  <c r="E71" i="181"/>
  <c r="E74" i="181" s="1"/>
  <c r="E78" i="181" s="1"/>
  <c r="E72" i="180"/>
  <c r="E71" i="180"/>
  <c r="E74" i="180" s="1"/>
  <c r="E78" i="180" s="1"/>
  <c r="E74" i="184" l="1"/>
  <c r="E78" i="184" s="1"/>
  <c r="E67" i="179"/>
  <c r="E70" i="179" s="1"/>
  <c r="E69" i="178"/>
  <c r="E72" i="178"/>
  <c r="E67" i="177"/>
  <c r="E70" i="177" s="1"/>
  <c r="E69" i="176"/>
  <c r="E72" i="176" s="1"/>
  <c r="E67" i="175"/>
  <c r="E70" i="175" s="1"/>
  <c r="E69" i="174"/>
  <c r="E72" i="174" s="1"/>
  <c r="E67" i="173"/>
  <c r="E70" i="173"/>
  <c r="E69" i="172"/>
  <c r="E72" i="172"/>
  <c r="E69" i="171"/>
  <c r="E72" i="171"/>
  <c r="E69" i="170"/>
  <c r="E72" i="170"/>
  <c r="E69" i="169"/>
  <c r="E72" i="169" s="1"/>
  <c r="E70" i="168"/>
  <c r="E73" i="168"/>
  <c r="E73" i="167"/>
  <c r="E74" i="167"/>
  <c r="E75" i="167"/>
  <c r="E77" i="167"/>
  <c r="E81" i="167"/>
  <c r="E70" i="166"/>
  <c r="E73" i="166"/>
  <c r="E74" i="166"/>
  <c r="E75" i="166"/>
  <c r="E77" i="166"/>
  <c r="E81" i="166"/>
  <c r="E70" i="164"/>
  <c r="E70" i="165"/>
  <c r="E73" i="165"/>
  <c r="E74" i="165"/>
  <c r="E75" i="165"/>
  <c r="E77" i="165"/>
  <c r="E81" i="165"/>
  <c r="E73" i="164"/>
  <c r="E74" i="164"/>
  <c r="E75" i="164"/>
  <c r="E77" i="164"/>
  <c r="E81" i="164"/>
  <c r="E70" i="163"/>
  <c r="E73" i="163"/>
  <c r="E74" i="163"/>
  <c r="E75" i="163"/>
  <c r="E77" i="163"/>
  <c r="E81" i="163"/>
  <c r="E70" i="162"/>
  <c r="E73" i="162"/>
  <c r="E74" i="162"/>
  <c r="E75" i="162"/>
  <c r="E77" i="162"/>
  <c r="E81" i="162"/>
  <c r="E70" i="161"/>
  <c r="E73" i="161"/>
  <c r="E74" i="161"/>
  <c r="E75" i="161"/>
  <c r="E77" i="161"/>
  <c r="E81" i="161"/>
  <c r="E70" i="160"/>
  <c r="E73" i="160"/>
  <c r="E74" i="160"/>
  <c r="E75" i="160"/>
  <c r="E77" i="160"/>
  <c r="E81" i="160"/>
  <c r="E69" i="159"/>
  <c r="E72" i="159"/>
  <c r="E73" i="159"/>
  <c r="E74" i="159"/>
  <c r="E76" i="159"/>
  <c r="E80" i="159"/>
  <c r="E70" i="158"/>
  <c r="E70" i="157"/>
  <c r="E73" i="158"/>
  <c r="E74" i="158"/>
  <c r="E75" i="158"/>
  <c r="E77" i="158"/>
  <c r="E81" i="158"/>
  <c r="E73" i="157"/>
  <c r="E74" i="157"/>
  <c r="E75" i="157"/>
  <c r="E77" i="157"/>
  <c r="E81" i="157"/>
  <c r="E70" i="156"/>
  <c r="E73" i="156"/>
  <c r="E74" i="156"/>
  <c r="E75" i="156"/>
  <c r="E77" i="156"/>
  <c r="E81" i="156"/>
  <c r="E70" i="155"/>
  <c r="E73" i="155"/>
  <c r="E74" i="155"/>
  <c r="E75" i="155"/>
  <c r="E77" i="155"/>
  <c r="E81" i="155"/>
  <c r="E70" i="154"/>
  <c r="E73" i="154"/>
  <c r="E74" i="154"/>
  <c r="E75" i="154"/>
  <c r="E77" i="154"/>
  <c r="E81" i="154"/>
  <c r="E70" i="152"/>
  <c r="E70" i="153"/>
  <c r="E73" i="153"/>
  <c r="E74" i="153"/>
  <c r="E75" i="153"/>
  <c r="E77" i="153"/>
  <c r="E81" i="153"/>
  <c r="E73" i="152"/>
  <c r="E74" i="152"/>
  <c r="E75" i="152"/>
  <c r="E77" i="152"/>
  <c r="E81" i="152"/>
  <c r="E70" i="151"/>
  <c r="E73" i="151"/>
  <c r="E74" i="151"/>
  <c r="E75" i="151"/>
  <c r="E77" i="151"/>
  <c r="E81" i="151"/>
  <c r="E70" i="150"/>
  <c r="E73" i="150"/>
  <c r="E74" i="150"/>
  <c r="E75" i="150"/>
  <c r="E77" i="150"/>
  <c r="E81" i="150"/>
  <c r="E67" i="148"/>
  <c r="E70" i="148"/>
  <c r="E71" i="148"/>
  <c r="E72" i="148"/>
  <c r="E74" i="148"/>
  <c r="E78" i="148"/>
  <c r="E67" i="147"/>
  <c r="E70" i="147"/>
  <c r="E71" i="147"/>
  <c r="E72" i="147"/>
  <c r="E74" i="147"/>
  <c r="E78" i="147"/>
  <c r="E70" i="146"/>
  <c r="E73" i="146"/>
  <c r="E74" i="146"/>
  <c r="E75" i="146"/>
  <c r="E77" i="146"/>
  <c r="E81" i="146"/>
  <c r="E70" i="145"/>
  <c r="E73" i="145"/>
  <c r="E74" i="145"/>
  <c r="E75" i="145"/>
  <c r="E77" i="145"/>
  <c r="E81" i="145"/>
  <c r="E70" i="144"/>
  <c r="E73" i="144"/>
  <c r="E74" i="144"/>
  <c r="E75" i="144"/>
  <c r="E77" i="144"/>
  <c r="E81" i="144"/>
  <c r="E70" i="143"/>
  <c r="E73" i="143"/>
  <c r="E74" i="143"/>
  <c r="E75" i="143"/>
  <c r="E77" i="143"/>
  <c r="E81" i="143"/>
  <c r="E68" i="142"/>
  <c r="E68" i="141"/>
  <c r="E71" i="142"/>
  <c r="E72" i="142"/>
  <c r="E73" i="142"/>
  <c r="E75" i="142"/>
  <c r="E79" i="142"/>
  <c r="E71" i="141"/>
  <c r="E72" i="141"/>
  <c r="E73" i="141"/>
  <c r="E75" i="141"/>
  <c r="E79" i="141"/>
  <c r="E70" i="140"/>
  <c r="E73" i="140"/>
  <c r="E74" i="140"/>
  <c r="E75" i="140"/>
  <c r="E77" i="140"/>
  <c r="E81" i="140"/>
  <c r="E70" i="139"/>
  <c r="E73" i="139"/>
  <c r="E74" i="139"/>
  <c r="E75" i="139"/>
  <c r="E77" i="139"/>
  <c r="E81" i="139"/>
  <c r="E69" i="138"/>
  <c r="E72" i="138"/>
  <c r="E73" i="138"/>
  <c r="E74" i="138"/>
  <c r="E76" i="138"/>
  <c r="E80" i="138"/>
  <c r="E69" i="137"/>
  <c r="E72" i="137"/>
  <c r="E73" i="137"/>
  <c r="E74" i="137"/>
  <c r="E76" i="137"/>
  <c r="E80" i="137"/>
  <c r="E69" i="136"/>
  <c r="E72" i="136"/>
  <c r="E73" i="136"/>
  <c r="E74" i="136"/>
  <c r="E76" i="136"/>
  <c r="E80" i="136"/>
  <c r="E69" i="135"/>
  <c r="E72" i="135"/>
  <c r="E73" i="135"/>
  <c r="E74" i="135"/>
  <c r="E76" i="135"/>
  <c r="E80" i="135"/>
  <c r="E69" i="134"/>
  <c r="E72" i="134"/>
  <c r="E73" i="134"/>
  <c r="E74" i="134"/>
  <c r="E76" i="134"/>
  <c r="E80" i="134"/>
  <c r="E69" i="132"/>
  <c r="E69" i="133"/>
  <c r="E72" i="133"/>
  <c r="E73" i="133"/>
  <c r="E74" i="133"/>
  <c r="E76" i="133"/>
  <c r="E80" i="133"/>
  <c r="E72" i="132"/>
  <c r="E73" i="132"/>
  <c r="E74" i="132"/>
  <c r="E76" i="132"/>
  <c r="E80" i="132"/>
  <c r="E70" i="131"/>
  <c r="E70" i="130"/>
  <c r="E73" i="131"/>
  <c r="E74" i="131"/>
  <c r="E75" i="131"/>
  <c r="E77" i="131"/>
  <c r="E81" i="131"/>
  <c r="E73" i="130"/>
  <c r="E74" i="130"/>
  <c r="E75" i="130"/>
  <c r="E77" i="130"/>
  <c r="E81" i="130"/>
  <c r="E70" i="129"/>
  <c r="E73" i="129"/>
  <c r="E74" i="129"/>
  <c r="E75" i="129"/>
  <c r="E77" i="129"/>
  <c r="E81" i="129"/>
  <c r="E70" i="128"/>
  <c r="E73" i="128"/>
  <c r="E74" i="128"/>
  <c r="E75" i="128"/>
  <c r="E77" i="128"/>
  <c r="E81" i="128"/>
  <c r="E69" i="127"/>
  <c r="E72" i="127"/>
  <c r="E73" i="127"/>
  <c r="E74" i="127"/>
  <c r="E76" i="127"/>
  <c r="E80" i="127"/>
  <c r="E70" i="126"/>
  <c r="E73" i="126"/>
  <c r="E74" i="126"/>
  <c r="E75" i="126"/>
  <c r="E77" i="126"/>
  <c r="E81" i="126"/>
  <c r="E69" i="125"/>
  <c r="E72" i="125"/>
  <c r="E73" i="125"/>
  <c r="E74" i="125"/>
  <c r="E76" i="125"/>
  <c r="E80" i="125"/>
  <c r="E69" i="124"/>
  <c r="E72" i="124"/>
  <c r="E73" i="124"/>
  <c r="E74" i="124"/>
  <c r="E76" i="124"/>
  <c r="E80" i="124"/>
  <c r="E71" i="123"/>
  <c r="E72" i="123"/>
  <c r="E73" i="123"/>
  <c r="E75" i="123"/>
  <c r="E79" i="123"/>
  <c r="E69" i="122"/>
  <c r="E72" i="122"/>
  <c r="E73" i="122"/>
  <c r="E74" i="122"/>
  <c r="E76" i="122"/>
  <c r="E80" i="122"/>
  <c r="E71" i="121"/>
  <c r="E72" i="121"/>
  <c r="E73" i="121"/>
  <c r="E75" i="121"/>
  <c r="E79" i="121"/>
  <c r="E69" i="120"/>
  <c r="E72" i="120"/>
  <c r="E73" i="120"/>
  <c r="E74" i="120"/>
  <c r="E76" i="120"/>
  <c r="E80" i="120"/>
  <c r="E69" i="119"/>
  <c r="E72" i="119"/>
  <c r="E73" i="119"/>
  <c r="E74" i="119"/>
  <c r="E76" i="119"/>
  <c r="E80" i="119"/>
  <c r="E69" i="118"/>
  <c r="E72" i="118"/>
  <c r="E73" i="118"/>
  <c r="E74" i="118"/>
  <c r="E76" i="118"/>
  <c r="E80" i="118"/>
  <c r="E69" i="117"/>
  <c r="E72" i="117"/>
  <c r="E73" i="117"/>
  <c r="E74" i="117"/>
  <c r="E76" i="117"/>
  <c r="E80" i="117"/>
  <c r="E69" i="116"/>
  <c r="E72" i="116"/>
  <c r="E73" i="116"/>
  <c r="E74" i="116"/>
  <c r="E76" i="116"/>
  <c r="E80" i="116"/>
  <c r="E68" i="115"/>
  <c r="E71" i="115"/>
  <c r="E72" i="115"/>
  <c r="E73" i="115"/>
  <c r="E75" i="115"/>
  <c r="E79" i="115"/>
  <c r="E69" i="114"/>
  <c r="E72" i="114"/>
  <c r="E73" i="114"/>
  <c r="E74" i="114"/>
  <c r="E76" i="114"/>
  <c r="E80" i="114"/>
  <c r="E69" i="113"/>
  <c r="E72" i="113"/>
  <c r="E73" i="113"/>
  <c r="E74" i="113"/>
  <c r="E76" i="113"/>
  <c r="E80" i="113"/>
  <c r="E69" i="112"/>
  <c r="E72" i="112"/>
  <c r="E73" i="112"/>
  <c r="E74" i="112"/>
  <c r="E76" i="112"/>
  <c r="E80" i="112"/>
  <c r="E69" i="110"/>
  <c r="E69" i="111"/>
  <c r="E72" i="111"/>
  <c r="E73" i="111"/>
  <c r="E74" i="111"/>
  <c r="E76" i="111"/>
  <c r="E80" i="111"/>
  <c r="E69" i="109"/>
  <c r="E72" i="110"/>
  <c r="E73" i="110"/>
  <c r="E74" i="110"/>
  <c r="E76" i="110"/>
  <c r="E80" i="110"/>
  <c r="E72" i="109"/>
  <c r="E73" i="109"/>
  <c r="E74" i="109"/>
  <c r="E76" i="109"/>
  <c r="E80" i="109"/>
  <c r="E69" i="108"/>
  <c r="E72" i="108"/>
  <c r="E73" i="108"/>
  <c r="E74" i="108"/>
  <c r="E76" i="108"/>
  <c r="E80" i="108"/>
  <c r="E69" i="107"/>
  <c r="E72" i="107"/>
  <c r="E73" i="107"/>
  <c r="E74" i="107"/>
  <c r="E76" i="107"/>
  <c r="E80" i="107"/>
  <c r="E69" i="106"/>
  <c r="E72" i="106"/>
  <c r="E73" i="106"/>
  <c r="E74" i="106"/>
  <c r="E76" i="106"/>
  <c r="E80" i="106"/>
  <c r="E69" i="105"/>
  <c r="E72" i="105"/>
  <c r="E73" i="105"/>
  <c r="E74" i="105"/>
  <c r="E76" i="105"/>
  <c r="E80" i="105"/>
  <c r="E68" i="104"/>
  <c r="E71" i="104"/>
  <c r="E72" i="104"/>
  <c r="E73" i="104"/>
  <c r="E75" i="104"/>
  <c r="E79" i="104"/>
  <c r="E72" i="103"/>
  <c r="E73" i="103"/>
  <c r="E74" i="103"/>
  <c r="E76" i="103"/>
  <c r="E80" i="103"/>
  <c r="E69" i="102"/>
  <c r="E72" i="102"/>
  <c r="E73" i="102"/>
  <c r="E74" i="102"/>
  <c r="E76" i="102"/>
  <c r="E80" i="102"/>
  <c r="E73" i="101"/>
  <c r="E74" i="101"/>
  <c r="E75" i="101"/>
  <c r="E77" i="101"/>
  <c r="E81" i="101"/>
  <c r="E69" i="100"/>
  <c r="E72" i="100"/>
  <c r="E73" i="100"/>
  <c r="E74" i="100"/>
  <c r="E76" i="100"/>
  <c r="E80" i="100"/>
  <c r="E68" i="99"/>
  <c r="E71" i="99"/>
  <c r="E72" i="99"/>
  <c r="E73" i="99"/>
  <c r="E75" i="99"/>
  <c r="E79" i="99"/>
  <c r="E68" i="98"/>
  <c r="E71" i="98"/>
  <c r="E72" i="98"/>
  <c r="E73" i="98"/>
  <c r="E75" i="98"/>
  <c r="E79" i="98"/>
  <c r="E69" i="97"/>
  <c r="E72" i="97"/>
  <c r="E73" i="97"/>
  <c r="E74" i="97"/>
  <c r="E76" i="97"/>
  <c r="E80" i="97"/>
  <c r="E69" i="96"/>
  <c r="E72" i="96"/>
  <c r="E73" i="96"/>
  <c r="E74" i="96"/>
  <c r="E76" i="96"/>
  <c r="E80" i="96"/>
  <c r="E69" i="95"/>
  <c r="E72" i="95"/>
  <c r="E73" i="95"/>
  <c r="E74" i="95"/>
  <c r="E76" i="95"/>
  <c r="E80" i="95"/>
  <c r="E69" i="94"/>
  <c r="E72" i="94"/>
  <c r="E73" i="94"/>
  <c r="E74" i="94"/>
  <c r="E76" i="94"/>
  <c r="E80" i="94"/>
  <c r="E35" i="93"/>
  <c r="E68" i="93"/>
  <c r="E71" i="93"/>
  <c r="E72" i="93"/>
  <c r="E73" i="93"/>
  <c r="E75" i="93"/>
  <c r="E79" i="93"/>
  <c r="E35" i="92"/>
  <c r="E69" i="92"/>
  <c r="E72" i="92"/>
  <c r="E73" i="92"/>
  <c r="E74" i="92"/>
  <c r="E76" i="92"/>
  <c r="E80" i="92"/>
  <c r="E69" i="91"/>
  <c r="E72" i="91"/>
  <c r="E73" i="91"/>
  <c r="E74" i="91"/>
  <c r="E76" i="91"/>
  <c r="E80" i="91"/>
  <c r="E35" i="90"/>
  <c r="E69" i="90"/>
  <c r="E72" i="90"/>
  <c r="E73" i="90"/>
  <c r="E74" i="90"/>
  <c r="E76" i="90"/>
  <c r="E80" i="90"/>
  <c r="E35" i="89"/>
  <c r="E69" i="89"/>
  <c r="E72" i="89"/>
  <c r="E73" i="89"/>
  <c r="E74" i="89"/>
  <c r="E76" i="89"/>
  <c r="E80" i="89"/>
  <c r="E71" i="88"/>
  <c r="E72" i="88"/>
  <c r="E73" i="88"/>
  <c r="E75" i="88"/>
  <c r="E79" i="88"/>
  <c r="E69" i="87"/>
  <c r="E72" i="87"/>
  <c r="E73" i="87"/>
  <c r="E74" i="87"/>
  <c r="E76" i="87"/>
  <c r="E80" i="87"/>
  <c r="E68" i="86"/>
  <c r="E71" i="86"/>
  <c r="E72" i="86"/>
  <c r="E73" i="86"/>
  <c r="E75" i="86"/>
  <c r="E79" i="86"/>
  <c r="E68" i="84"/>
  <c r="E71" i="84"/>
  <c r="E72" i="84"/>
  <c r="E73" i="84"/>
  <c r="E75" i="84"/>
  <c r="E79" i="84"/>
  <c r="E69" i="83"/>
  <c r="E72" i="83"/>
  <c r="E73" i="83"/>
  <c r="E74" i="83"/>
  <c r="E76" i="83"/>
  <c r="E80" i="83"/>
  <c r="E69" i="81"/>
  <c r="E72" i="81"/>
  <c r="E73" i="81"/>
  <c r="E74" i="81"/>
  <c r="E76" i="81"/>
  <c r="E80" i="81"/>
  <c r="E70" i="80"/>
  <c r="E73" i="80"/>
  <c r="E74" i="80"/>
  <c r="E75" i="80"/>
  <c r="E77" i="80"/>
  <c r="E81" i="80"/>
  <c r="E69" i="79"/>
  <c r="E72" i="79"/>
  <c r="E73" i="79"/>
  <c r="E74" i="79"/>
  <c r="E76" i="79"/>
  <c r="E80" i="79"/>
  <c r="E35" i="78"/>
  <c r="E68" i="78"/>
  <c r="E71" i="78"/>
  <c r="E72" i="78"/>
  <c r="E73" i="78"/>
  <c r="E75" i="78"/>
  <c r="E79" i="78"/>
  <c r="E69" i="77"/>
  <c r="E72" i="77"/>
  <c r="E73" i="77"/>
  <c r="E74" i="77"/>
  <c r="E76" i="77"/>
  <c r="E80" i="77"/>
  <c r="E69" i="76"/>
  <c r="E72" i="76"/>
  <c r="E73" i="76"/>
  <c r="E74" i="76"/>
  <c r="E76" i="76"/>
  <c r="E80" i="76"/>
  <c r="E69" i="75"/>
  <c r="E69" i="74"/>
  <c r="E72" i="75"/>
  <c r="E73" i="75"/>
  <c r="E74" i="75"/>
  <c r="E76" i="75"/>
  <c r="E80" i="75"/>
  <c r="E72" i="74"/>
  <c r="E73" i="74"/>
  <c r="E74" i="74"/>
  <c r="E76" i="74"/>
  <c r="E80" i="74"/>
  <c r="E69" i="73"/>
  <c r="E72" i="73"/>
  <c r="E73" i="73"/>
  <c r="E74" i="73"/>
  <c r="E76" i="73"/>
  <c r="E80" i="73"/>
  <c r="E69" i="72"/>
  <c r="E72" i="72"/>
  <c r="E73" i="72"/>
  <c r="E74" i="72"/>
  <c r="E76" i="72"/>
  <c r="E80" i="72"/>
  <c r="E69" i="71"/>
  <c r="E72" i="71"/>
  <c r="E73" i="71"/>
  <c r="E74" i="71"/>
  <c r="E76" i="71"/>
  <c r="E80" i="71"/>
  <c r="E36" i="64"/>
  <c r="E44" i="66"/>
  <c r="E41" i="67"/>
  <c r="E35" i="69"/>
  <c r="E68" i="69"/>
  <c r="E71" i="69"/>
  <c r="E72" i="69"/>
  <c r="E73" i="69"/>
  <c r="E75" i="69"/>
  <c r="E79" i="69"/>
  <c r="E68" i="67"/>
  <c r="E41" i="66"/>
  <c r="E68" i="66"/>
  <c r="E38" i="65"/>
  <c r="E41" i="65"/>
  <c r="E67" i="65"/>
  <c r="E69" i="64"/>
  <c r="E69" i="62"/>
  <c r="E71" i="67"/>
  <c r="E72" i="67"/>
  <c r="E73" i="67"/>
  <c r="E75" i="67"/>
  <c r="E79" i="67"/>
  <c r="E71" i="66"/>
  <c r="E72" i="66"/>
  <c r="E73" i="66"/>
  <c r="E75" i="66"/>
  <c r="E79" i="66"/>
  <c r="E70" i="65"/>
  <c r="E71" i="65"/>
  <c r="E72" i="65"/>
  <c r="E74" i="65"/>
  <c r="E78" i="65"/>
  <c r="E72" i="64"/>
  <c r="E73" i="64"/>
  <c r="E74" i="64"/>
  <c r="E76" i="64"/>
  <c r="E80" i="64"/>
  <c r="E38" i="63"/>
  <c r="E68" i="63"/>
  <c r="E71" i="63"/>
  <c r="E72" i="63"/>
  <c r="E73" i="63"/>
  <c r="E75" i="63"/>
  <c r="E79" i="63"/>
  <c r="E72" i="62"/>
  <c r="E73" i="62"/>
  <c r="E74" i="62"/>
  <c r="E76" i="62"/>
  <c r="E80" i="62"/>
  <c r="E69" i="61"/>
  <c r="E72" i="61"/>
  <c r="E73" i="61"/>
  <c r="E74" i="61"/>
  <c r="E76" i="61"/>
  <c r="E80" i="61"/>
  <c r="E71" i="59"/>
  <c r="E73" i="59"/>
  <c r="E72" i="59"/>
  <c r="E75" i="59"/>
  <c r="E79" i="59"/>
  <c r="E40" i="57"/>
  <c r="E68" i="57"/>
  <c r="E71" i="57"/>
  <c r="E40" i="56"/>
  <c r="E68" i="56"/>
  <c r="E71" i="56"/>
  <c r="E52" i="55"/>
  <c r="E40" i="55"/>
  <c r="E69" i="55"/>
  <c r="E72" i="55"/>
  <c r="E52" i="54"/>
  <c r="E40" i="54"/>
  <c r="E68" i="54"/>
  <c r="E71" i="54"/>
  <c r="E52" i="53"/>
  <c r="E40" i="53"/>
  <c r="E73" i="57"/>
  <c r="E72" i="57"/>
  <c r="E75" i="57"/>
  <c r="E79" i="57"/>
  <c r="E73" i="56"/>
  <c r="E72" i="56"/>
  <c r="E75" i="56"/>
  <c r="E79" i="56"/>
  <c r="E74" i="55"/>
  <c r="E73" i="55"/>
  <c r="E76" i="55"/>
  <c r="E80" i="55"/>
  <c r="E73" i="54"/>
  <c r="E72" i="54"/>
  <c r="E75" i="54"/>
  <c r="E79" i="54"/>
  <c r="E68" i="53"/>
  <c r="E71" i="53"/>
  <c r="E73" i="53"/>
  <c r="E72" i="53"/>
  <c r="E75" i="53"/>
  <c r="E79" i="53"/>
  <c r="E73" i="52"/>
  <c r="E76" i="52"/>
  <c r="E57" i="50"/>
  <c r="E47" i="50"/>
  <c r="E70" i="50"/>
  <c r="E73" i="50"/>
  <c r="E47" i="49"/>
  <c r="E70" i="49"/>
  <c r="E73" i="49"/>
  <c r="E47" i="48"/>
  <c r="E70" i="48"/>
  <c r="E73" i="48"/>
  <c r="E57" i="47"/>
  <c r="E47" i="47"/>
  <c r="E70" i="47"/>
  <c r="E73" i="47"/>
  <c r="E57" i="45"/>
  <c r="E47" i="45"/>
  <c r="E70" i="45"/>
  <c r="E73" i="45"/>
  <c r="E77" i="52"/>
  <c r="E78" i="52"/>
  <c r="E75" i="50"/>
  <c r="E74" i="50"/>
  <c r="E77" i="50"/>
  <c r="E81" i="50"/>
  <c r="E75" i="49"/>
  <c r="E74" i="49"/>
  <c r="E77" i="49"/>
  <c r="E81" i="49"/>
  <c r="E75" i="48"/>
  <c r="E74" i="48"/>
  <c r="E77" i="48"/>
  <c r="E81" i="48"/>
  <c r="E75" i="47"/>
  <c r="E74" i="47"/>
  <c r="E77" i="47"/>
  <c r="E81" i="47"/>
  <c r="E75" i="45"/>
  <c r="E74" i="45"/>
  <c r="E77" i="45"/>
  <c r="E81" i="45"/>
  <c r="E80" i="52"/>
  <c r="E84" i="52"/>
  <c r="E40" i="39"/>
  <c r="E40" i="38"/>
  <c r="E40" i="37"/>
  <c r="E51" i="36"/>
  <c r="E40" i="36"/>
  <c r="E51" i="35"/>
  <c r="E40" i="35"/>
  <c r="E73" i="43"/>
  <c r="E76" i="43"/>
  <c r="E73" i="42"/>
  <c r="E76" i="42"/>
  <c r="E72" i="41"/>
  <c r="E78" i="43"/>
  <c r="E77" i="43"/>
  <c r="E80" i="43"/>
  <c r="E84" i="43"/>
  <c r="E77" i="42"/>
  <c r="E78" i="42"/>
  <c r="E80" i="42"/>
  <c r="E84" i="42"/>
  <c r="E75" i="41"/>
  <c r="E73" i="36"/>
  <c r="E76" i="36"/>
  <c r="E73" i="35"/>
  <c r="E73" i="39"/>
  <c r="E76" i="39"/>
  <c r="E50" i="38"/>
  <c r="E50" i="37"/>
  <c r="E76" i="35"/>
  <c r="E78" i="35"/>
  <c r="E77" i="41"/>
  <c r="E76" i="41"/>
  <c r="E78" i="39"/>
  <c r="E77" i="39"/>
  <c r="E80" i="39"/>
  <c r="E84" i="39"/>
  <c r="E73" i="38"/>
  <c r="E76" i="38"/>
  <c r="E77" i="38"/>
  <c r="E73" i="37"/>
  <c r="E76" i="37"/>
  <c r="E78" i="37"/>
  <c r="E78" i="36"/>
  <c r="E77" i="36"/>
  <c r="E69" i="34"/>
  <c r="E72" i="34"/>
  <c r="E73" i="34"/>
  <c r="E74" i="34"/>
  <c r="E76" i="34"/>
  <c r="E80" i="34"/>
  <c r="E69" i="33"/>
  <c r="E69" i="29"/>
  <c r="E69" i="30"/>
  <c r="E69" i="32"/>
  <c r="E69" i="31"/>
  <c r="E72" i="33"/>
  <c r="E72" i="31"/>
  <c r="E72" i="30"/>
  <c r="E72" i="32"/>
  <c r="E74" i="32"/>
  <c r="E72" i="29"/>
  <c r="E76" i="27"/>
  <c r="E73" i="26"/>
  <c r="E76" i="26"/>
  <c r="E77" i="26"/>
  <c r="E74" i="25"/>
  <c r="E77" i="25"/>
  <c r="E78" i="25"/>
  <c r="E73" i="23"/>
  <c r="E76" i="23"/>
  <c r="E78" i="23"/>
  <c r="E71" i="22"/>
  <c r="E74" i="22"/>
  <c r="E75" i="22"/>
  <c r="E71" i="21"/>
  <c r="E74" i="21"/>
  <c r="E75" i="21"/>
  <c r="E71" i="20"/>
  <c r="E74" i="20"/>
  <c r="E71" i="19"/>
  <c r="E74" i="19"/>
  <c r="E75" i="19"/>
  <c r="E71" i="18"/>
  <c r="E74" i="18"/>
  <c r="E75" i="18"/>
  <c r="E73" i="17"/>
  <c r="E71" i="17"/>
  <c r="E74" i="17"/>
  <c r="E75" i="17"/>
  <c r="E73" i="16"/>
  <c r="E71" i="16"/>
  <c r="E74" i="16"/>
  <c r="E75" i="16"/>
  <c r="E73" i="15"/>
  <c r="E71" i="15"/>
  <c r="E74" i="15"/>
  <c r="E76" i="15"/>
  <c r="E74" i="14"/>
  <c r="E77" i="14"/>
  <c r="E74" i="13"/>
  <c r="E77" i="13"/>
  <c r="E74" i="12"/>
  <c r="E77" i="12"/>
  <c r="E74" i="11"/>
  <c r="E77" i="11"/>
  <c r="E79" i="11"/>
  <c r="E74" i="10"/>
  <c r="E77" i="10"/>
  <c r="E79" i="10"/>
  <c r="E74" i="9"/>
  <c r="E77" i="9"/>
  <c r="E75" i="8"/>
  <c r="E78" i="8"/>
  <c r="E75" i="7"/>
  <c r="E78" i="7"/>
  <c r="E80" i="7"/>
  <c r="E75" i="6"/>
  <c r="E78" i="6"/>
  <c r="E75" i="4"/>
  <c r="E78" i="4"/>
  <c r="E80" i="4"/>
  <c r="E73" i="33"/>
  <c r="E74" i="33"/>
  <c r="E73" i="32"/>
  <c r="E76" i="32"/>
  <c r="E80" i="32"/>
  <c r="E73" i="31"/>
  <c r="E74" i="31"/>
  <c r="E76" i="31"/>
  <c r="E80" i="31"/>
  <c r="E73" i="30"/>
  <c r="E74" i="30"/>
  <c r="E76" i="30"/>
  <c r="E80" i="30"/>
  <c r="E73" i="29"/>
  <c r="E74" i="29"/>
  <c r="E76" i="29"/>
  <c r="E80" i="29"/>
  <c r="E77" i="27"/>
  <c r="E78" i="27"/>
  <c r="E80" i="27"/>
  <c r="E84" i="27"/>
  <c r="E78" i="14"/>
  <c r="E79" i="14"/>
  <c r="E81" i="14"/>
  <c r="E85" i="14"/>
  <c r="E78" i="13"/>
  <c r="E79" i="13"/>
  <c r="E81" i="13"/>
  <c r="E85" i="13"/>
  <c r="E78" i="26"/>
  <c r="E80" i="26"/>
  <c r="E84" i="26"/>
  <c r="E79" i="25"/>
  <c r="E81" i="25"/>
  <c r="E85" i="25"/>
  <c r="E77" i="23"/>
  <c r="E80" i="23"/>
  <c r="E84" i="23"/>
  <c r="E76" i="22"/>
  <c r="E78" i="22"/>
  <c r="E82" i="22"/>
  <c r="E76" i="21"/>
  <c r="E78" i="21"/>
  <c r="E82" i="21"/>
  <c r="E76" i="20"/>
  <c r="E75" i="20"/>
  <c r="E78" i="20"/>
  <c r="E82" i="20"/>
  <c r="E76" i="19"/>
  <c r="E78" i="19"/>
  <c r="E82" i="19"/>
  <c r="E76" i="18"/>
  <c r="E78" i="18"/>
  <c r="E82" i="18"/>
  <c r="E76" i="17"/>
  <c r="E78" i="17"/>
  <c r="E82" i="17"/>
  <c r="E76" i="16"/>
  <c r="E78" i="16"/>
  <c r="E82" i="16"/>
  <c r="E75" i="15"/>
  <c r="E78" i="15"/>
  <c r="E82" i="15"/>
  <c r="E78" i="12"/>
  <c r="E79" i="12"/>
  <c r="E78" i="11"/>
  <c r="E81" i="11"/>
  <c r="E85" i="11"/>
  <c r="E78" i="10"/>
  <c r="E81" i="10"/>
  <c r="E85" i="10"/>
  <c r="E79" i="9"/>
  <c r="E78" i="9"/>
  <c r="E79" i="8"/>
  <c r="E80" i="8"/>
  <c r="E82" i="8"/>
  <c r="E86" i="8"/>
  <c r="E79" i="7"/>
  <c r="E82" i="7"/>
  <c r="E86" i="7"/>
  <c r="E79" i="6"/>
  <c r="E80" i="6"/>
  <c r="E79" i="4"/>
  <c r="E76" i="33"/>
  <c r="E80" i="33"/>
  <c r="E82" i="6"/>
  <c r="E86" i="6"/>
  <c r="E81" i="12"/>
  <c r="E85" i="12"/>
  <c r="E81" i="9"/>
  <c r="E85" i="9"/>
  <c r="E82" i="4"/>
  <c r="E86" i="4"/>
  <c r="E80" i="36"/>
  <c r="E84" i="36"/>
  <c r="E77" i="35"/>
  <c r="E80" i="35"/>
  <c r="E84" i="35"/>
  <c r="E79" i="41"/>
  <c r="E83" i="41"/>
  <c r="E78" i="38"/>
  <c r="E80" i="38"/>
  <c r="E84" i="38"/>
  <c r="E77" i="37"/>
  <c r="E80" i="37"/>
  <c r="E84" i="37"/>
  <c r="E72" i="179" l="1"/>
  <c r="E71" i="179"/>
  <c r="E74" i="179" s="1"/>
  <c r="E78" i="179" s="1"/>
  <c r="E73" i="178"/>
  <c r="E76" i="178" s="1"/>
  <c r="E80" i="178" s="1"/>
  <c r="E74" i="178"/>
  <c r="E71" i="177"/>
  <c r="E72" i="177"/>
  <c r="E74" i="176"/>
  <c r="E73" i="176"/>
  <c r="E76" i="176" s="1"/>
  <c r="E80" i="176" s="1"/>
  <c r="E72" i="175"/>
  <c r="E71" i="175"/>
  <c r="E74" i="175" s="1"/>
  <c r="E78" i="175" s="1"/>
  <c r="E74" i="174"/>
  <c r="E73" i="174"/>
  <c r="E76" i="174" s="1"/>
  <c r="E80" i="174" s="1"/>
  <c r="E72" i="173"/>
  <c r="E71" i="173"/>
  <c r="E74" i="173" s="1"/>
  <c r="E78" i="173" s="1"/>
  <c r="E74" i="172"/>
  <c r="E73" i="172"/>
  <c r="E74" i="171"/>
  <c r="E73" i="171"/>
  <c r="E76" i="171" s="1"/>
  <c r="E80" i="171" s="1"/>
  <c r="E74" i="170"/>
  <c r="E73" i="170"/>
  <c r="E76" i="170" s="1"/>
  <c r="E80" i="170" s="1"/>
  <c r="E74" i="169"/>
  <c r="E73" i="169"/>
  <c r="E76" i="169" s="1"/>
  <c r="E80" i="169" s="1"/>
  <c r="E75" i="168"/>
  <c r="E74" i="168"/>
  <c r="E77" i="168" s="1"/>
  <c r="E81" i="168" s="1"/>
  <c r="E74" i="177" l="1"/>
  <c r="E78" i="177" s="1"/>
  <c r="E76" i="172"/>
  <c r="E80" i="172" s="1"/>
</calcChain>
</file>

<file path=xl/sharedStrings.xml><?xml version="1.0" encoding="utf-8"?>
<sst xmlns="http://schemas.openxmlformats.org/spreadsheetml/2006/main" count="4571" uniqueCount="806">
  <si>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</si>
  <si>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</si>
  <si>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</si>
  <si>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</si>
  <si>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</si>
  <si>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</si>
  <si>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</si>
  <si>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</si>
  <si>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</si>
  <si>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</si>
  <si>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</si>
  <si>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</si>
  <si>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</si>
  <si>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Divers calculs effectués;</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</si>
  <si>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</si>
  <si>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</si>
  <si>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</si>
  <si>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</si>
  <si>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</si>
  <si>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</si>
  <si>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</si>
  <si>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</si>
  <si>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</si>
  <si>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</si>
  <si>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</si>
  <si>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</si>
  <si>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</si>
  <si>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</si>
  <si>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</si>
  <si>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</si>
  <si>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</si>
  <si>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</si>
  <si>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</si>
  <si>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</si>
  <si>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</si>
  <si>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Le 28 janvier 2013</t>
  </si>
  <si>
    <t>NADINE BERNIER / BENOIT ALARY</t>
  </si>
  <si>
    <t>7415 boul Taschereau O.</t>
  </si>
  <si>
    <t>Brossard  Québec  J4Y 1A2</t>
  </si>
  <si>
    <t># 13003</t>
  </si>
  <si>
    <t xml:space="preserve"> - Rencontre avec vous à vos bureaux et déplacement le 20 décembre et 23 janvier;</t>
  </si>
  <si>
    <t xml:space="preserve"> - Préparation d'un organigramme corporatif pour mieux figurer la structure actuelle;</t>
  </si>
  <si>
    <t xml:space="preserve"> - Analyse de de la réorganisation effectuée par LRMM;</t>
  </si>
  <si>
    <t xml:space="preserve"> - Préparation d'un tableau sommaire de la vente des hopitaux afin d'avoir une meilleure vue d'ensemble;</t>
  </si>
  <si>
    <t xml:space="preserve"> - Analyse des conséquences de la dissolution de la SENC, des solutions possibles, tableau de calcul des PBR des parts de la SENC;</t>
  </si>
  <si>
    <t xml:space="preserve"> - Préparer un sommaire des points à régler en vue de notre rencontre et faire sommaire des solutions;</t>
  </si>
  <si>
    <t xml:space="preserve"> - Débuter l'analyse des écritures comptables à effectuer pour la transaction de LRMM;</t>
  </si>
  <si>
    <t xml:space="preserve"> - Diverses discussions téléphoniques avec vous, les conseillers juridiques et le comptable ;</t>
  </si>
  <si>
    <t xml:space="preserve"> - Prise de connaissance et analyse des différents documents ;</t>
  </si>
  <si>
    <t>HOPITAL VÉTÉRINAIRE RIVE-SUD INC</t>
  </si>
  <si>
    <t>CENTRE VÉTÉRINAIRE LAVAL INC</t>
  </si>
  <si>
    <t># 13004</t>
  </si>
  <si>
    <t># 13005</t>
  </si>
  <si>
    <t>HOPITAL VÉTÉRINAIRE ST-EUSTACHE / DEUX-MONTAGNES (2008) INC</t>
  </si>
  <si>
    <t># 13019</t>
  </si>
  <si>
    <t>Le 21 février 2013</t>
  </si>
  <si>
    <t xml:space="preserve"> - Diverses discussions téléphoniques avec vous, les conseillers juridiques et les comptables ;</t>
  </si>
  <si>
    <t xml:space="preserve"> - Recherches et faire un sommaire des écritures comptables à effectuer pour les transactions de LRMM;</t>
  </si>
  <si>
    <t xml:space="preserve"> - Travail et analyses concernant le CDC de 137888 et communications avec les gouvernements;</t>
  </si>
  <si>
    <t xml:space="preserve"> - Finalisations et recherches entourant l'impact du PBR négatif des parts de la SENC et des solutions;</t>
  </si>
  <si>
    <t xml:space="preserve"> - Rencontres avec Georges Tremblay, avec Sébastien et Jérôme pour régler les différents problèmes dans leurs compagnies de gestion respectives en lien avec les diverses actions;</t>
  </si>
  <si>
    <t xml:space="preserve"> - Analyse des transactions sur les actions détenues par les compagnies de gestion de Jérôme et Sébastien et fournir les écritures comptables à Georges Tremblay pour la comptabilisation aux états financiers;</t>
  </si>
  <si>
    <t xml:space="preserve"> - Analyse des solutions pour régler le problème des sociétés non rattachées;</t>
  </si>
  <si>
    <t xml:space="preserve"> - Rencontre avec vous et préparation à la rencontre à vos bureaux et déplacement;</t>
  </si>
  <si>
    <t>Le 9 mars 2013</t>
  </si>
  <si>
    <t># 13046</t>
  </si>
  <si>
    <t xml:space="preserve"> - Analyse de toutes les dispositions fiscales applicables aux non SPCC;</t>
  </si>
  <si>
    <t xml:space="preserve"> - Analyse de la convention d'actionnaire d'AVC et des impacts sur la notion de SPCC;</t>
  </si>
  <si>
    <t xml:space="preserve"> - Aide à George pour l'aider à finaliser les états financiers et déclarations dans les sociétés de gestion;</t>
  </si>
  <si>
    <t xml:space="preserve"> - Analyse juridique de l'acte de fiducie d'AVC et impacts pour nous;</t>
  </si>
  <si>
    <t xml:space="preserve"> - Faire les tests de qualifications pour l'exonération de gain en capital (AAPE) pour les diverses société;</t>
  </si>
  <si>
    <t xml:space="preserve"> - Analyser la mise en place à faire afin de régler les différents problèmes de non qualification à l'exonération;</t>
  </si>
  <si>
    <t xml:space="preserve"> - Rencontres avec vous et préparation à la rencontre à vos bureaux et déplacement;</t>
  </si>
  <si>
    <t xml:space="preserve"> - Préparation d'un ordre du jour de points à régler pour une rencontre avec vous;</t>
  </si>
  <si>
    <t xml:space="preserve"> - Avancement dans la rédaction d'un mémorandum fiscal pour mettre en place la réorganisation;</t>
  </si>
  <si>
    <t># 13047</t>
  </si>
  <si>
    <t># 13048</t>
  </si>
  <si>
    <t xml:space="preserve"> - Rencontres avec vous et préparation aux rencontres à vos bureaux et déplacement;</t>
  </si>
  <si>
    <t>Le 22 mars 2013</t>
  </si>
  <si>
    <t># 13054</t>
  </si>
  <si>
    <t xml:space="preserve"> - Rédaction de deux mémorandums fiscaux pour mettre en place la réorganisation;</t>
  </si>
  <si>
    <t xml:space="preserve"> - Préparation d'organigrammes pour se structurer à travers les diverses étapes de réorganisation;</t>
  </si>
  <si>
    <t xml:space="preserve"> - Préparation d'un tableau de vente des actions, de la répartition du prix de vente, etc.</t>
  </si>
  <si>
    <t xml:space="preserve"> - Préparation d'un sommaire en anglais à fournir à AVC sur les transactions à intervenir;</t>
  </si>
  <si>
    <t xml:space="preserve"> - Discussions entourant le dossier de Vet Action;</t>
  </si>
  <si>
    <t xml:space="preserve"> - Analyse des structures indivuelles de chacun et rédaction de la réorganisation pour améliorer cette structure post-transaction;</t>
  </si>
  <si>
    <t># 13055</t>
  </si>
  <si>
    <t># 13056</t>
  </si>
  <si>
    <t>Le 6 avril 2013</t>
  </si>
  <si>
    <t># 13076</t>
  </si>
  <si>
    <t xml:space="preserve"> - Discussions et analyses entourant la mise en place de Vet-Actions;</t>
  </si>
  <si>
    <t>Frais de consultant en taxes à la consommation</t>
  </si>
  <si>
    <t xml:space="preserve"> - Discussions téléphoniques avec Michael, AVC, Nadine, Benoit, Georges, Yvon et autres intervenants;</t>
  </si>
  <si>
    <t xml:space="preserve"> - Fournir les écritures comptables à Georges pour finaliser les états financiers de 9184 et 9200;</t>
  </si>
  <si>
    <t xml:space="preserve"> - Débuter la révision de la documentation juridique de la mise en place;</t>
  </si>
  <si>
    <t xml:space="preserve"> - Suite à l'analyse de Michael, changement de plan du au règlement de l'ordre - analyse des solutions potentielles pour régler le problème et modifications au mémorandum;</t>
  </si>
  <si>
    <t xml:space="preserve"> - Suite à l'entente avec AVC sur le fonctionnement, la réception du solde de l'hypothèque en date des transaction de RBC et les états financiers de 9200 et 9184, réanalyser les modifications à effectuer et modifier le mémorandum pour le rendre près de sa version finale;</t>
  </si>
  <si>
    <t xml:space="preserve"> - Discussions au sujet du traitement fiscal de la SENC et communications avec tous pour 2012 et 2013;</t>
  </si>
  <si>
    <t xml:space="preserve"> - Diverses discussions et démarches entourant la mise en place administrative de la réorganisation;</t>
  </si>
  <si>
    <t># 13077</t>
  </si>
  <si>
    <t># 13078</t>
  </si>
  <si>
    <t>Le 19 avril 2013</t>
  </si>
  <si>
    <t># 13102</t>
  </si>
  <si>
    <t>Frais de poste recommandé - formulaires de CDC</t>
  </si>
  <si>
    <t xml:space="preserve"> - Produire les 14 formulaires de CDC;</t>
  </si>
  <si>
    <t xml:space="preserve"> - Travail pour aider la finalisation des états financiers de 9200 et 9184;</t>
  </si>
  <si>
    <t xml:space="preserve"> - Préparation, déplacement et rencontre le 11 avril pour faire un sommaire de la transaction;</t>
  </si>
  <si>
    <t xml:space="preserve"> - Répondre aux diverses demandes d'AVC;</t>
  </si>
  <si>
    <t xml:space="preserve"> - Préparer un sommaire des chèques à effectuer et faire le contrôle des chèques effectués;</t>
  </si>
  <si>
    <t xml:space="preserve"> - Faire le calcul des sommes dues entre Yves et Catherine (contre-lettre) et Sébastien et Jérôme (prêt et vente des parts de SENC);</t>
  </si>
  <si>
    <t xml:space="preserve"> - Révision des déclarations de revenus de 2008 à 2012 de 9200 et 9184;</t>
  </si>
  <si>
    <t xml:space="preserve"> - Préparer les 82 formulaires de roulement;</t>
  </si>
  <si>
    <t xml:space="preserve"> - Modifier le mémorandum fiscal pour l'introduction de Louis-Philippe, le changement pour la liquidation de HVRS, les PNCP de Jérôme et Sébastien et surtout le changement pour qu'on puisse profiter de l'exonération même si on signe un contrat de vente le 23 avril avec une date effective après approbation de l'OMVQ;</t>
  </si>
  <si>
    <t xml:space="preserve"> - Analyse des impacts sur les états financiers du 1er mémorandum et questions de M. Lamarre;</t>
  </si>
  <si>
    <t xml:space="preserve"> - Révision juridique de la réorganisation pré-closing (plus de 700 pages);</t>
  </si>
  <si>
    <t xml:space="preserve"> - Révision des premières version des contrat de vente;</t>
  </si>
  <si>
    <t xml:space="preserve"> - Lecture et rédaction de multiples courriels avec les divers intervenants;</t>
  </si>
  <si>
    <t># 13103</t>
  </si>
  <si>
    <t># 13104</t>
  </si>
  <si>
    <t>Le 10 mai 2013</t>
  </si>
  <si>
    <t># 13124</t>
  </si>
  <si>
    <t>GROUPE VÉTÉRI MÉDIC INC</t>
  </si>
  <si>
    <t xml:space="preserve"> - Modifier le mémorandum fiscal pour refléter les changements convenus avec AVC;</t>
  </si>
  <si>
    <t xml:space="preserve"> - Fournir les écritures comptables distinctement pour chacune des sociétés;</t>
  </si>
  <si>
    <t xml:space="preserve"> - Révision juridique de la réorganisation, des multiples version du contrat de vente, convention d'indemnisation, 2ième section de réorganisation post vente et autres documentation juridique;</t>
  </si>
  <si>
    <t xml:space="preserve"> - Fournir les différents tableaux demandés pour joindre au contrat de vente et pour faire les répartitions entre les divers actionnaires;</t>
  </si>
  <si>
    <t xml:space="preserve"> - Préparation, déplacement et rencontre de signature le 25 avril aux bureaux de PME Inter Notaires à Boucherville;</t>
  </si>
  <si>
    <t xml:space="preserve"> - Modifier et réviser la version finale des 82 formulaires de roulement, gérer la mise à la poste, le scan et autres;</t>
  </si>
  <si>
    <t>Frais de poste recommandé - formulaires de Roulement</t>
  </si>
  <si>
    <t>Le 5 juillet 2013</t>
  </si>
  <si>
    <t xml:space="preserve"> - Gestion administrative avec Nadine de la transition post 24-04-13;</t>
  </si>
  <si>
    <t xml:space="preserve"> - Gestion administrative avec Nadine de la fin du 5 juillet 2013;</t>
  </si>
  <si>
    <t xml:space="preserve"> - Répondre aux questions de Georges pour fins d'années de 9200 et 9184;</t>
  </si>
  <si>
    <t xml:space="preserve"> - Modifier et réviser la version finale des 12 formulaires de roulement restants;</t>
  </si>
  <si>
    <t xml:space="preserve"> - Discussions téléphoniques avec Michael, Nadine, Benoit, Georges, Yvon, Yves, Martine et autres intervenants;</t>
  </si>
  <si>
    <t xml:space="preserve"> - Révision des déclarations de revenus 2013 de 9184 et 9200;</t>
  </si>
  <si>
    <t xml:space="preserve"> - Planification de la retenue lors du 1er versement d'AVC;</t>
  </si>
  <si>
    <t xml:space="preserve"> - Effectuer les tableaux pour déterminer à qui sera distribuer la première tranche de versement du prix de vente;</t>
  </si>
  <si>
    <t xml:space="preserve"> - Rencontre et déplacement pour rencontre avec Nadine et M. Lamarre pour les aspects comptables, recherches comptables, répondre aux questions comptables;</t>
  </si>
  <si>
    <t xml:space="preserve"> - Rencontre et déplacement pour rencontre et préparation pour rencontre pour signature de la deuxième série de documents;</t>
  </si>
  <si>
    <t>Frais d'un consultant expert en comptabilité</t>
  </si>
  <si>
    <t># 13169</t>
  </si>
  <si>
    <t>Le 26 août 2013</t>
  </si>
  <si>
    <t xml:space="preserve"> - Gestion administrative avec Nadine, Benoit et Michael de la fin du 5 juillet 2013;</t>
  </si>
  <si>
    <t xml:space="preserve"> - Finalisation des formulaires de roulement restant et poste des différents documents;</t>
  </si>
  <si>
    <t xml:space="preserve"> - Rencontre, déplacement et répondre aux diverses questions pour produire les bilans d'ouverture post 5 juillet avec Georges Tremblay et Jacques Gagnon;</t>
  </si>
  <si>
    <t xml:space="preserve"> - Problème de TPS/TVQ vs loyer courus non payés - discussions avec Nadine, le consultant en taxes et recherches;</t>
  </si>
  <si>
    <t>Frais de poste recommandé</t>
  </si>
  <si>
    <t>Frais d'un consultant en taxes à la consommation</t>
  </si>
  <si>
    <t xml:space="preserve"> - Révision des déclarations de revenus 2013 de HVRS, CVL et St-Eustache vs la réorganisation;</t>
  </si>
  <si>
    <t># 13187</t>
  </si>
  <si>
    <t xml:space="preserve"> - Discussions téléphoniques avec Michael, Nadine, Benoit, Georges, Yvon, Yves et autres intervenants;</t>
  </si>
  <si>
    <t>Le 11 septembre 2013</t>
  </si>
  <si>
    <t># 13206</t>
  </si>
  <si>
    <t xml:space="preserve"> - Gestion administrative avec Nadine, Benoit et Michael ;</t>
  </si>
  <si>
    <t xml:space="preserve"> - Travail (fournir les informations, révisions, analyse, etc) avec Georges et Nadine pour préparer le bilan d'ouverture post fusion et liquidation;</t>
  </si>
  <si>
    <t xml:space="preserve"> - Dissolution de SENC, fermer les # de taxes, produire formulaire, discussion avec le gouvernement;</t>
  </si>
  <si>
    <t xml:space="preserve"> - Discussions téléphoniques avec Michael, Nadine, Benoit, Georges et autres intervenants;</t>
  </si>
  <si>
    <t xml:space="preserve"> - Travail relativement aux avances entre actionnaires suite à la réorganisation;</t>
  </si>
  <si>
    <t xml:space="preserve"> - Analyse du travail à venir et préparation en vue de finaliser les transactions;</t>
  </si>
  <si>
    <t>Frais d'un consultant en comptabilité</t>
  </si>
  <si>
    <t>Le 30 septembre 2013</t>
  </si>
  <si>
    <t># 13225</t>
  </si>
  <si>
    <t xml:space="preserve"> - Préparation de tous les tableaux sous forme projet  - calcul de la provision d'impôt, calcul du gain en capital par action et par actionnaire, calcul de l'ajustement final, aide à déterminer les ajustements finaux, calcul du prix de vente final, distribution du prix de vente final par action;</t>
  </si>
  <si>
    <t>Le 17 février 2014</t>
  </si>
  <si>
    <t># 14015</t>
  </si>
  <si>
    <t>Facturation progressive relativement aux travaux effectués, notamment:</t>
  </si>
  <si>
    <t xml:space="preserve"> - Fournir les multiples explications sur les ajustements au prix de vente final et argumentation avec AVC au sujet du prix de vente final;</t>
  </si>
  <si>
    <t xml:space="preserve"> - Diverses communication avec les gouvernements sur de multiples problèmes administratifs suite aux divers changements;</t>
  </si>
  <si>
    <t xml:space="preserve"> - Préparation, déplacement et rencontre avec vous pour expliquer tous les aspects finaux des transactions;</t>
  </si>
  <si>
    <t xml:space="preserve"> - Diverses argumentations avec AVC au sujet de la fin d'année financière du 5 juillet 2013;</t>
  </si>
  <si>
    <t xml:space="preserve"> - Production de la déclaration de revenus de GVMI au 24 avril 2013;</t>
  </si>
  <si>
    <t xml:space="preserve"> - Révision des différentes versions des documents légaux pour la finalisation des ajustements au prix de vente;</t>
  </si>
  <si>
    <t xml:space="preserve"> - Multiples modifications aux tableaux préparés antérieurement - calcul de la provision d'impôt, calcul du gain en capital par action et par actionnaire, calcul de l'ajustement final, aide à déterminer les ajustements finaux, calcul du prix de vente final, distribution du prix de vente final par action;</t>
  </si>
  <si>
    <t xml:space="preserve"> - Calcul de la provision pour gain en capital qui peut être réclamée par chacun pour somme non encore reçue;</t>
  </si>
  <si>
    <t xml:space="preserve"> - Débuter la production des T5 des diverses sociétés pour l'année 2013;</t>
  </si>
  <si>
    <t xml:space="preserve"> - Préparation, déplacement et rencontre avec vous et Ginette pour expliquer les diverses transactions survenues et leurs impact pour vos situations personnelles;</t>
  </si>
  <si>
    <t xml:space="preserve"> - Discussions et courriels avec Ginette pour expliquer les impacts pour Excellia et 9218;</t>
  </si>
  <si>
    <t xml:space="preserve"> - Analyse juridique de la réorganisation de votre société;</t>
  </si>
  <si>
    <t>BENOIT ALARY</t>
  </si>
  <si>
    <t># 14017</t>
  </si>
  <si>
    <t>JÉRÔME AUGER</t>
  </si>
  <si>
    <t>SÉBASTIEN KFOURY</t>
  </si>
  <si>
    <t># 14018</t>
  </si>
  <si>
    <t># 14019</t>
  </si>
  <si>
    <t># 14020</t>
  </si>
  <si>
    <t># 14021</t>
  </si>
  <si>
    <t>CATHERINE GOSSELIN</t>
  </si>
  <si>
    <t xml:space="preserve"> - Diverses analyses concernant le mode de fonctionnement pour les achats de cliniques futures et de celle de St-Louis vs injections de fonds différentes;</t>
  </si>
  <si>
    <t xml:space="preserve"> - Demandes et discussions au sujet de Vet Action;</t>
  </si>
  <si>
    <t xml:space="preserve"> - Demande au sujet de comment faire pour compenser les écarts entre les différents actionnaires restants vs prix de vente non identique pour chacun;</t>
  </si>
  <si>
    <t xml:space="preserve"> - Préparation, déplacement et rencontre avec vous à votre domicile pour votre planification personnelle - simulation au point de vue de l'impôt minimum de remplacement;</t>
  </si>
  <si>
    <t>RENÉ RAYMOND</t>
  </si>
  <si>
    <t>EXCELLIA RESSOURCES HUMAINES INC</t>
  </si>
  <si>
    <t>1100 BOUL CRÉMAZIE EST, BUREAU 805</t>
  </si>
  <si>
    <t>MONTRÉAL Québec  H2P 2X2</t>
  </si>
  <si>
    <t>9280-2271 QUÉBEC INC</t>
  </si>
  <si>
    <t>1539 RUE MACDONALD</t>
  </si>
  <si>
    <t>SAINT-BRUNO Québec  J3V 4J4</t>
  </si>
  <si>
    <t>154 RUE TERRY FOX</t>
  </si>
  <si>
    <t>MONTRÉAL Québec  H3E 1L5</t>
  </si>
  <si>
    <t>8 RUE WATERMAN</t>
  </si>
  <si>
    <t>SAINT-LAMBERT Québec  J4P 1R8</t>
  </si>
  <si>
    <t>9199-5308 QUÉBEC INC</t>
  </si>
  <si>
    <t>230 RUE DU LIMOUSIN</t>
  </si>
  <si>
    <t>SAINT-LAMBERT Québec  J4S 1G6</t>
  </si>
  <si>
    <t>2052 boul. Anne-Le Seigneur</t>
  </si>
  <si>
    <t>Chambly (Québec) J3L0A7</t>
  </si>
  <si>
    <t xml:space="preserve"> - Divers travaux entourant votre nouvel actionnariat;</t>
  </si>
  <si>
    <t>9280-2412 Québec inc.</t>
  </si>
  <si>
    <t>LOUIS-PHILIPPE DE LORIMIER</t>
  </si>
  <si>
    <t># 14061</t>
  </si>
  <si>
    <t>Le 02 avril 2014</t>
  </si>
  <si>
    <t>Le 29 avril 2014</t>
  </si>
  <si>
    <t># 14108</t>
  </si>
  <si>
    <r>
      <rPr>
        <u/>
        <sz val="11"/>
        <color rgb="FF625850"/>
        <rFont val="Verdana"/>
        <family val="2"/>
      </rPr>
      <t>Portion commune aux autres actionnaires de GROUPE VÉTÉRI MÉDIC INC.</t>
    </r>
    <r>
      <rPr>
        <sz val="11"/>
        <color rgb="FF625850"/>
        <rFont val="Verdana"/>
        <family val="2"/>
      </rPr>
      <t>:</t>
    </r>
  </si>
  <si>
    <t xml:space="preserve"> - Analyse et production des formulaires T5 pour 2013 pour les différentes sociétés;</t>
  </si>
  <si>
    <t xml:space="preserve"> - Diverses demande d'AVC au sujet des sociétés associées, écart d'acquisition, comptabilité, fusion / liquidation;</t>
  </si>
  <si>
    <t xml:space="preserve"> - Validation de la déclaration de revenus de Groupe Vétéri Médic pour 2013;</t>
  </si>
  <si>
    <t xml:space="preserve"> - Diverses discussions téléphoniques et courriels;</t>
  </si>
  <si>
    <t>Portion individuelle:</t>
  </si>
  <si>
    <t xml:space="preserve"> - Préparer les T5 pour votre ancienne compagnie de gestion;</t>
  </si>
  <si>
    <t xml:space="preserve"> - Révision de l'état financier et de la déclaration de revenu de 9280-2206 en lien avec la réorganisation;</t>
  </si>
  <si>
    <t xml:space="preserve"> - Préparation d'une lettre de choix pour clause de Earn-out;</t>
  </si>
  <si>
    <t xml:space="preserve"> - Discussion téléphonique avec vous et votre comptable;</t>
  </si>
  <si>
    <t># 14109</t>
  </si>
  <si>
    <t xml:space="preserve"> - Révision de l'état financier et de la déclaration de revenu de 9280-2271 en lien avec la réorganisation;</t>
  </si>
  <si>
    <t># 14110</t>
  </si>
  <si>
    <t xml:space="preserve"> - Révision de votre déclaration de revenu personnelle;</t>
  </si>
  <si>
    <t xml:space="preserve"> - Préparation / révision de votre déclaration de revenu personnelle;</t>
  </si>
  <si>
    <t># 14111</t>
  </si>
  <si>
    <t xml:space="preserve"> - Révision de l'état financier et de la déclaration de revenu de 9199-5308 en lien avec la réorganisation;</t>
  </si>
  <si>
    <t xml:space="preserve"> - Fournir les écritures comptables en lien avec la réorganisation fiscale survenue dans votre société;</t>
  </si>
  <si>
    <t xml:space="preserve"> - Révision légale de la réorganisation survenue dans votre société;</t>
  </si>
  <si>
    <t># 14112</t>
  </si>
  <si>
    <t>9216-3864 QUÉBEC INC</t>
  </si>
  <si>
    <t xml:space="preserve"> - Révision de l'état financier et de la déclaration de revenu de 9216-3864 Québec inc en lien avec la réorganisation;</t>
  </si>
  <si>
    <t xml:space="preserve"> - Révision de l'état financier et de la déclaration de revenu de Ste-Thérèse ;</t>
  </si>
  <si>
    <t xml:space="preserve"> - Analyse pour stratégie pour aller chercher les pertes fiscales de 9216;</t>
  </si>
  <si>
    <t xml:space="preserve"> - Travail de mise en place de réorganisation pour désassocier 9216 d'avec Holdco, incluant rédaction du mémorandum, recherches, analyse, discussions, etc;</t>
  </si>
  <si>
    <t xml:space="preserve"> - Diverses discussions téléphoniques avec les divers intervenants ;</t>
  </si>
  <si>
    <t>9280-2131 Québec inc.</t>
  </si>
  <si>
    <t># 14114</t>
  </si>
  <si>
    <t># 14115</t>
  </si>
  <si>
    <t xml:space="preserve"> - Révision de l'état financier et de la déclaration de revenu de 9280-2131 Québec inc en lien avec la réorganisation;</t>
  </si>
  <si>
    <t>9280-2339 Québec Inc.</t>
  </si>
  <si>
    <t># 14116</t>
  </si>
  <si>
    <t xml:space="preserve"> - Révision de l'état financier et de la déclaration de revenu de 9280-2339 Québec inc en lien avec la réorganisation;</t>
  </si>
  <si>
    <t xml:space="preserve"> - Préparer les T5 pour 2013;</t>
  </si>
  <si>
    <t>9278-0121 QUÉBEC INC</t>
  </si>
  <si>
    <t>Le 3 septembre 2014</t>
  </si>
  <si>
    <t># 14190</t>
  </si>
  <si>
    <t xml:space="preserve"> - Déclaration de revenus demandée par MRQ pour HVRS pour le 4 juillet - disc., courriel avec Manon et AVC, révision de la déclaration;</t>
  </si>
  <si>
    <t xml:space="preserve"> - Déclaration de revenus demandée par MRQ pour HVRS au 24 janvier 2014 - disc., courriels et préparation de la déclaration;</t>
  </si>
  <si>
    <t xml:space="preserve"> - Diverses discussions téléphoniques pour diverses questions et courriels;</t>
  </si>
  <si>
    <t xml:space="preserve"> - Demande de multiples documents par l'ARC pour approuver la liquidation et émettre les chèques de remboursement, disc, courriel échange de documents, etc.;</t>
  </si>
  <si>
    <t xml:space="preserve"> - Problèmes liées aux TPS/TVQ  vs liquidation - régler la problématique avec le gouvernement;</t>
  </si>
  <si>
    <t xml:space="preserve"> - Modifier les tableaux en fonction des nouveaux chiffres pour le Earn-Out, révision des documents de Earn-Out, discussions, courriels;</t>
  </si>
  <si>
    <t xml:space="preserve"> - Discussions relativement à la cotisation en FSS et impact vs réorganisation à venir;</t>
  </si>
  <si>
    <t xml:space="preserve"> - Répondre aux diverses demande de l'ARC pour les charges sociales vs la liquidation;</t>
  </si>
  <si>
    <t xml:space="preserve"> - Discussion, analyse et courriels entourant le rajustement vs la réduction de facture par Rosenstein;</t>
  </si>
  <si>
    <t xml:space="preserve"> - Discussions avec le gouvernement suite à la vérification fiscale;</t>
  </si>
  <si>
    <t xml:space="preserve"> - Fournir les divers documents demandés;</t>
  </si>
  <si>
    <t>Sous-total</t>
  </si>
  <si>
    <t># 14191</t>
  </si>
  <si>
    <t xml:space="preserve"> - Déplacement et rencontre avec vous à votre domicile;</t>
  </si>
  <si>
    <t xml:space="preserve"> - Discussions téléphoniques et courriels;</t>
  </si>
  <si>
    <t># 14192</t>
  </si>
  <si>
    <t># 14193</t>
  </si>
  <si>
    <t># 14194</t>
  </si>
  <si>
    <t xml:space="preserve"> - Révision du travail d'état financier et déclaration de revenu effectué par Leewarden pour Excellia;</t>
  </si>
  <si>
    <t xml:space="preserve"> - Discussions téléphoniques et courriels sur divers aspects;</t>
  </si>
  <si>
    <t># 14196</t>
  </si>
  <si>
    <t xml:space="preserve"> - Travail de mise en place de réorganisation pour désassocier 9216 d'avec Holdco, incluant la révision légale de la documentation;</t>
  </si>
  <si>
    <t xml:space="preserve"> - Diverses discussions téléphoniques et courriel avec les notaires ;</t>
  </si>
  <si>
    <t>Autres</t>
  </si>
  <si>
    <t>*** Veuillez faire votre chèque à l'ordre de GC Fiscalité Plus Inc. Payable en ligne dans les institutions financières participantes.***</t>
  </si>
  <si>
    <t>*** Payable sur réception.  Frais d’administration de 24 % par année sur note d’honoraires passée due. ***</t>
  </si>
  <si>
    <t>Le 30 avril 2015</t>
  </si>
  <si>
    <t># 15075</t>
  </si>
  <si>
    <t>154 RUE TERRY FOX
MONTRÉAL Québec  H3E 1L5</t>
  </si>
  <si>
    <t>Portion commune aux autres actionnaires de GROUPE VÉTÉRI MÉDIC INC. pour la vérification fiscale:</t>
  </si>
  <si>
    <t xml:space="preserve"> - Préparer un mémorandum modifié à fournir à Revenu Québec pour leurs fins de vérification;</t>
  </si>
  <si>
    <t xml:space="preserve"> - Diverses discussions téléphoniques avec vous, avec le gouvernement, avec les juristes et les comptables;</t>
  </si>
  <si>
    <t xml:space="preserve"> - Analyse des documents demandés, élaboration d'une stratégie et établir la liste des documents à sortir;</t>
  </si>
  <si>
    <t xml:space="preserve"> - Travail de préparer toute la documentation demandée dans les diverses lettres de demande d'information;</t>
  </si>
  <si>
    <t xml:space="preserve"> - Analyse de répartition des intérêts sur le montant en fidéicommis;</t>
  </si>
  <si>
    <t xml:space="preserve"> - Rencontre avec vous au bureau de Georges Tremblay pour analyse de votre structure immobilière;</t>
  </si>
  <si>
    <t xml:space="preserve"> - Analyse fiscale de l'impact potentiel des règles d'association en lien avec la nouvelle structure;</t>
  </si>
  <si>
    <t xml:space="preserve"> - 2ième rencontre avec Georges pour explication de la structure envisagée;</t>
  </si>
  <si>
    <t xml:space="preserve"> - Diverses discussions avec Georges et avec les juristes pour la mise en place de la structure;</t>
  </si>
  <si>
    <t xml:space="preserve"> - Fournir les directives aux juriste pour la mise en place;</t>
  </si>
  <si>
    <t xml:space="preserve"> - Lecture et rédaction de divers courriels;</t>
  </si>
  <si>
    <t xml:space="preserve"> - Lecture et rédaction de divers courriels avec vous, le gouvernement, les juristes et les comptables;</t>
  </si>
  <si>
    <t xml:space="preserve"> - Analyse de votre déclaration de revenus, compléter la section en lien avec la vente des actions, recherches pour l'optimisation de l'imposition des earn-out;</t>
  </si>
  <si>
    <t xml:space="preserve"> - Préparation d'une lettre à Revenu Québec pour la déduction pour gain en capital réclamée;</t>
  </si>
  <si>
    <t>1539 RUE MACDONALD
SAINT-BRUNO Québec  J3V 4J4</t>
  </si>
  <si>
    <t># 15076</t>
  </si>
  <si>
    <t>8 RUE WATERMAN
SAINT-LAMBERT Québec  J4P 1R8</t>
  </si>
  <si>
    <t># 15077</t>
  </si>
  <si>
    <t xml:space="preserve"> - Analyse des acomptes provisionnels à faire pour 2015;</t>
  </si>
  <si>
    <t xml:space="preserve"> - Analyse de l'impact de la vente des actions sur votre déclaration de revenus 2014;</t>
  </si>
  <si>
    <t xml:space="preserve"> - Lecture et rédaction de divers courriels avec vous et votre comptable;</t>
  </si>
  <si>
    <t>230 RUE DU LIMOUSIN
SAINT-LAMBERT Québec  J4S 1G6</t>
  </si>
  <si>
    <t># 15078</t>
  </si>
  <si>
    <t>1100 BOUL CRÉMAZIE EST, BUREAU 805
MONTRÉAL Québec  H2P 2X2</t>
  </si>
  <si>
    <t># 15079</t>
  </si>
  <si>
    <t xml:space="preserve"> - Planification fiscale;</t>
  </si>
  <si>
    <t>7415 boul Taschereau O.
Brossard  Québec  J4Y 1A2</t>
  </si>
  <si>
    <t>Le 17 mai 2016</t>
  </si>
  <si>
    <t xml:space="preserve"> - Différentes demandes / analyses concernant les dividendes reçus / à recevoir de GVMI ;</t>
  </si>
  <si>
    <t># 16110</t>
  </si>
  <si>
    <t xml:space="preserve"> - Finalisation de la vérification fiscale de Revenu Québec (quote-part avec les autres) ;</t>
  </si>
  <si>
    <t># 16111</t>
  </si>
  <si>
    <t># 16112</t>
  </si>
  <si>
    <t xml:space="preserve"> - Travail concernant Lapointe Rosenstein - ajustement à la hausse du prix de vente (quote-part avec les autres de HVRS) ;</t>
  </si>
  <si>
    <t># 16113</t>
  </si>
  <si>
    <t xml:space="preserve"> - Vérification fiscale de Revenu Canada - Procuration, analyse de ce qui a été fait, préparer des tableaux, fournir les informations (quote-part avec Benoit) ;</t>
  </si>
  <si>
    <t xml:space="preserve"> - Vérification fiscale de Revenu Canada - Procuration, analyse de ce qui a été fait, préparer des tableaux, fournir les informations (quote-part avec Excellia) ;</t>
  </si>
  <si>
    <t xml:space="preserve"> - Discussion avec votre comptable au sujet de dividendes ;</t>
  </si>
  <si>
    <t># 16114</t>
  </si>
  <si>
    <t xml:space="preserve"> - Travail concernant la structure de détention d'immobilier avec Jérôme - Analyses, recherches, discussions, courriels, etc - (Quote-part avec Jérôme) ;</t>
  </si>
  <si>
    <t xml:space="preserve"> - Questions de votre comptables et support pour compléter des annexes, questions de structures et autres ;</t>
  </si>
  <si>
    <t># 16115</t>
  </si>
  <si>
    <t xml:space="preserve"> - Travail concernant la structure de détention d'immobilier avec Jérôme - Analyses, recherches, discussions, courriels, etc - (Quote-part avec Sébastien) ;</t>
  </si>
  <si>
    <t># 16116</t>
  </si>
  <si>
    <t xml:space="preserve"> - Discussion téléphonique avec votre comptable concernant l'imposition des revenus ;</t>
  </si>
  <si>
    <t xml:space="preserve"> - Analyse concernant l'imposition des revenus dans la société ;</t>
  </si>
  <si>
    <t>GESTION AAK INC.</t>
  </si>
  <si>
    <t>7415 boul. Taschereau
Brossard (Québec) J4Y1A2</t>
  </si>
  <si>
    <t># 16119</t>
  </si>
  <si>
    <t xml:space="preserve"> - Travail concernant l'achat de l'immeuble de Blainville - Analyses et recherches, discussions, travail de support avec Michael, etc ;</t>
  </si>
  <si>
    <t>Le 6 juillet 2016</t>
  </si>
  <si>
    <t># 16149</t>
  </si>
  <si>
    <t xml:space="preserve"> - Analyse des livres des minutes pour déterminer les caractéristiques fiscales des actions de 9216 / Ste-Thérèse ;</t>
  </si>
  <si>
    <t xml:space="preserve"> - Analayse des différents scénarios possible lors de la vente des actions de Ste-Thérèse pour déterminer le scénario idéal ;</t>
  </si>
  <si>
    <t xml:space="preserve"> - Préparation de tableaux présentant les différences entre les deux scénarios de planification fiscale ;</t>
  </si>
  <si>
    <t xml:space="preserve"> - Répondre aux diverses questions provenant des divers intervenants ;</t>
  </si>
  <si>
    <t xml:space="preserve"> - Lecture et rédactions des divers courriels entourant la vente de Ste-Thérèse ;</t>
  </si>
  <si>
    <t xml:space="preserve"> - Analyse de la LOI et commentaires sur les modifications à apporter ;</t>
  </si>
  <si>
    <t># 16150</t>
  </si>
  <si>
    <t xml:space="preserve"> - Vérification fiscale de Revenu Canada - Fournir les informations et discussions téléphoniques ;</t>
  </si>
  <si>
    <t># 16188</t>
  </si>
  <si>
    <t xml:space="preserve"> - Présentation en fiscalité ;</t>
  </si>
  <si>
    <t>Le 6 Septembre 2016</t>
  </si>
  <si>
    <t>Le 8 septembre 2016</t>
  </si>
  <si>
    <t>HÔPITAL VÉTÉRINAIRE STE-THÉRÈSE INC.</t>
  </si>
  <si>
    <t>268 boul. du Curé-Labelle
Sainte-Thérèse (Québec) J7E 2X7</t>
  </si>
  <si>
    <t># 16192</t>
  </si>
  <si>
    <t xml:space="preserve"> - Analyse des livres des minutes pour déterminer les caractéristiques fiscales des actions de 9216 / Ste-Thérèse / Gestion Mario Giard ;</t>
  </si>
  <si>
    <t xml:space="preserve"> - Diverses discussions téléphoniques avec les conseillers juridiques de 9216 et de Gestion Mario Giard;</t>
  </si>
  <si>
    <t># 16193</t>
  </si>
  <si>
    <t>Le 10 novembre 2016</t>
  </si>
  <si>
    <t>9280-2339 Québec inc</t>
  </si>
  <si>
    <t xml:space="preserve"> - Diverses consultations fiscales concernant vos activités ;</t>
  </si>
  <si>
    <t># 16247</t>
  </si>
  <si>
    <t>Le 6 FÉVRIER 2017</t>
  </si>
  <si>
    <t># 17002</t>
  </si>
  <si>
    <t xml:space="preserve"> - Préparation d'un organigramme à jour de toutes les sociétés rattachées afin d'avoir une meilleure vue d'ebsemble ;</t>
  </si>
  <si>
    <t xml:space="preserve"> - Lecture et rédaction de divers courriels avec AVC, vous, les notaires, et vos comptables ;</t>
  </si>
  <si>
    <t xml:space="preserve"> - Analyses des impacts des changements sur l'actionnariat dans GVMI et les impacts sur la structure des différentes sociétés ;</t>
  </si>
  <si>
    <t xml:space="preserve"> - Analayse des documents soumis dans le cadre des modifications à venir sur actionnariat ;</t>
  </si>
  <si>
    <t xml:space="preserve"> - Révision de la documentation juridique rattachée à tous les changements dans l'actionnariat dans GVMI ;</t>
  </si>
  <si>
    <t xml:space="preserve"> - Analayse quant aux avances envers GVMI depuis le début de l'association avec AVC ;</t>
  </si>
  <si>
    <t xml:space="preserve"> - Dossier de l'actionnariat de Louis-Philippe ;</t>
  </si>
  <si>
    <t>Le 6 février 2017</t>
  </si>
  <si>
    <t># 17003</t>
  </si>
  <si>
    <t xml:space="preserve"> - Travail avec votre comptable et le juriste concernant les rapports de TPS/TVQ, la liquidation, la comptabilisation, les étapes à faire, explications, etc. pour les transactions survenues pour l'achat de Blainville ;</t>
  </si>
  <si>
    <t xml:space="preserve"> - Diverses consultations fiscales ;</t>
  </si>
  <si>
    <t>Le 18 mars 2017</t>
  </si>
  <si>
    <t># 17043</t>
  </si>
  <si>
    <t xml:space="preserve"> - Diverses consultations fiscales tel que discuté ;</t>
  </si>
  <si>
    <t>9280-2339 QUÉBEC INC</t>
  </si>
  <si>
    <t># 17044</t>
  </si>
  <si>
    <t># 17047</t>
  </si>
  <si>
    <t>Le 8 mai 2017</t>
  </si>
  <si>
    <t># 17110</t>
  </si>
  <si>
    <t>900-1000 rue De La Gauchetière O
Montréal (Québec) H3B 5H4</t>
  </si>
  <si>
    <t xml:space="preserve"> - Analayses, recherches, discussions téléphoniques, courriels et autres concernant l'achat de Blainville et le traitement comptable et fiscal à appliquer ;</t>
  </si>
  <si>
    <t>Le 2 juillet 2017</t>
  </si>
  <si>
    <t># 17161</t>
  </si>
  <si>
    <t># 17162</t>
  </si>
  <si>
    <t xml:space="preserve"> - Travail avec votre comptable à la comptabilisation des transactions de l'exercice ;</t>
  </si>
  <si>
    <t xml:space="preserve"> - Analyse des documents légaux concernant les transactions de l'exercice ;</t>
  </si>
  <si>
    <t xml:space="preserve"> - Analayse fiscale nécessaire pour voir s'il était possible de majorer le coût du terrain ;</t>
  </si>
  <si>
    <t xml:space="preserve"> - Préparation de lettres de choix de majoration de coût fiscal pour envoyer aux gouvernements afin de majorer le coût du terrain ;</t>
  </si>
  <si>
    <t xml:space="preserve"> - Travail avec votre comptable afin de réduire l'imposition au maximum et planification à mettre de l'avant ;</t>
  </si>
  <si>
    <t># 17174</t>
  </si>
  <si>
    <r>
      <t>Facturation progressive relativement aux travaux effectués</t>
    </r>
    <r>
      <rPr>
        <sz val="11"/>
        <color rgb="FF625850"/>
        <rFont val="Verdana"/>
        <family val="2"/>
      </rPr>
      <t>, notamment:</t>
    </r>
  </si>
  <si>
    <t xml:space="preserve"> - Analayses, recherches, discussions téléphoniques, courriels et autres concernant la transaction de Ste-Thérèse et le traitement comptable et fiscal à appliquer (portion déjà comptabilisée comme un frais couru dans Ste-Thérèse) ;</t>
  </si>
  <si>
    <t>Le 21 juillet 2017</t>
  </si>
  <si>
    <t># 17175</t>
  </si>
  <si>
    <t># 17195</t>
  </si>
  <si>
    <t>Le 31 août 2017</t>
  </si>
  <si>
    <t>Le 19 décembre 2017</t>
  </si>
  <si>
    <t># 17301</t>
  </si>
  <si>
    <t>Le 19 février 2018</t>
  </si>
  <si>
    <t># 18034</t>
  </si>
  <si>
    <t>742 rue de Namur 
Saint-Lambert (Québec) J4S 1Z3</t>
  </si>
  <si>
    <t># 18036</t>
  </si>
  <si>
    <t xml:space="preserve"> - Travail avec vos comptable à la comptabilisation des opérations de l'exercices, révision des états financiers et déclarations de revenus, diverses discussions téléponiques et échanges de courriels ;</t>
  </si>
  <si>
    <t>Le 18 AVRIL 2018</t>
  </si>
  <si>
    <t># 18088</t>
  </si>
  <si>
    <t xml:space="preserve"> - Analyses, recherches et discussions avec vos comptables concernant Vetaction ;</t>
  </si>
  <si>
    <t xml:space="preserve"> - Diverses questions entourant des avantages imposables au employées, analyses, recherches et discussions ;</t>
  </si>
  <si>
    <t># 18089</t>
  </si>
  <si>
    <t># 18144</t>
  </si>
  <si>
    <t>Le 14 JUIN 2018</t>
  </si>
  <si>
    <t>Frais d'un consultant en taxes de vente</t>
  </si>
  <si>
    <t xml:space="preserve"> - Analyses, recherches et discussions avec un consultant en taxes de ventes et avec le conseiller juridique concernant Vet-action ;</t>
  </si>
  <si>
    <t># 18145</t>
  </si>
  <si>
    <t>Le 17 Juillet 2018</t>
  </si>
  <si>
    <t xml:space="preserve"> - Analyses de la documentation juridique, courriels et discussions avec un consultant en taxes de ventes et avec le conseiller juridique concernant Vet-action - notion de TPS/TVQ ;</t>
  </si>
  <si>
    <t xml:space="preserve"> - Analyse de règles fiscales rattachées aux congés sabatiques et application à la situation présentée ;</t>
  </si>
  <si>
    <t># 18165</t>
  </si>
  <si>
    <t>Le 26 septembre 2018</t>
  </si>
  <si>
    <t># 18207</t>
  </si>
  <si>
    <t xml:space="preserve"> - Analyse de la décision de souscrire à une assurance Maladie-Grave par la société, avantages et inconvénients, courriels et discussions ;</t>
  </si>
  <si>
    <t># 18208</t>
  </si>
  <si>
    <t># 18292</t>
  </si>
  <si>
    <t>Le 15 décembre 2018</t>
  </si>
  <si>
    <t># 18293</t>
  </si>
  <si>
    <t xml:space="preserve"> - Discussions relativement aux assurances des bâtisses ;</t>
  </si>
  <si>
    <t xml:space="preserve"> - Analyse des différentes options relativement au paiement des téléphones cellulaires pour les employés ;</t>
  </si>
  <si>
    <t xml:space="preserve"> - Analyse en lien avec Vet-Actions ;</t>
  </si>
  <si>
    <t>Le 5 mars 2019</t>
  </si>
  <si>
    <t># 19011</t>
  </si>
  <si>
    <t xml:space="preserve"> - Analyses en lien avec Vet-Actions et échanges avec Patrick Lafleur à ce sujet ;</t>
  </si>
  <si>
    <t>Le 5 MARS 2019</t>
  </si>
  <si>
    <t># 19012</t>
  </si>
  <si>
    <t xml:space="preserve"> - Analyse et représentations envers l'ARC lors d'une vérification fiscale de la société ;</t>
  </si>
  <si>
    <t># 19013</t>
  </si>
  <si>
    <t>GROUPE VÉT-ACTION INC.</t>
  </si>
  <si>
    <t>Le 19 AVRIL 2019</t>
  </si>
  <si>
    <t># 19092</t>
  </si>
  <si>
    <t xml:space="preserve"> - Vérification fiscale de la société relativement à la provision gain en capital 2016 et répondre aux demandes et production des informations demandées ;</t>
  </si>
  <si>
    <t># 19093</t>
  </si>
  <si>
    <t>Le 28 JUIN 2019</t>
  </si>
  <si>
    <t># 19164</t>
  </si>
  <si>
    <t xml:space="preserve"> - Honoraires pour consultations sur de sujets multiples  ;</t>
  </si>
  <si>
    <t>Le 8 OCTOBRE 2019</t>
  </si>
  <si>
    <t># 19256</t>
  </si>
  <si>
    <t># 19257</t>
  </si>
  <si>
    <t># 19258</t>
  </si>
  <si>
    <t xml:space="preserve"> - Travail en lien avec les problèmes de rétention des différents employés et solutions ;</t>
  </si>
  <si>
    <t>PAUL-HUBERT TREMBLAY / CHRISTINE CARLE</t>
  </si>
  <si>
    <t>GESTION TREMCARL INC.</t>
  </si>
  <si>
    <t>309, RUE SAINT-DENIS
SAINT-LAMBERT (QUÉBEC) J4P 2G5</t>
  </si>
  <si>
    <t>Le 16 DÉCEMBRE 2019</t>
  </si>
  <si>
    <t># 19285</t>
  </si>
  <si>
    <t xml:space="preserve"> - Travail en lien avec les différentes demandes d'AVC concernant le capital-versé, le PBR, répartition des actions, etc ;</t>
  </si>
  <si>
    <t xml:space="preserve"> - Demande relativement au paiement de consultants sous la forme de sous-traitants incorporés ;</t>
  </si>
  <si>
    <t>9280-2206 QUÉBEC INC</t>
  </si>
  <si>
    <t># 19286</t>
  </si>
  <si>
    <t xml:space="preserve"> - Analyse, calculs, validation de soldes, directives aux juristes, révision de la documentation légale, préparation des formulaires fiscaux, préparation des différentes annexes et transmettre les choix de compte de dividende en capital (CDC) ;</t>
  </si>
  <si>
    <t># 19289</t>
  </si>
  <si>
    <t>Le 6 MARS 2020</t>
  </si>
  <si>
    <t># 20006</t>
  </si>
  <si>
    <t xml:space="preserve"> - Mise à jour de l'analyse de la valeur de la société - analyse des différents chiffres, obtenir les réponses, modifications aux différents tableaux, divers échanges ;</t>
  </si>
  <si>
    <t xml:space="preserve"> - Analyse pour déterminer quelle somme est disponible libre d'impôt de la société ;</t>
  </si>
  <si>
    <t xml:space="preserve"> - Divers échanges courriels et discussions téléphoniques ;</t>
  </si>
  <si>
    <t># 20007</t>
  </si>
  <si>
    <t># 20008</t>
  </si>
  <si>
    <t xml:space="preserve"> - Question relativement aux vétérinaires spécialistes qui souhaitent incorporer leur pratique pour facturer la société ;</t>
  </si>
  <si>
    <t>PAUL-HUBERT TREMBLAY ET SÉBASTIEN KFOURY</t>
  </si>
  <si>
    <t>9389-6090 QUÉBEC INC,</t>
  </si>
  <si>
    <t>488 av. Elm
Westmount (Québec) H3Y 3J1</t>
  </si>
  <si>
    <t># 20009</t>
  </si>
  <si>
    <t xml:space="preserve"> - Consultation relativement à la vente d'un immeuble avec profit de 1M$ et analyse des différentes options fiscales possibles ;</t>
  </si>
  <si>
    <t># 20010</t>
  </si>
  <si>
    <t>9388-2199 QUÉBEC INC</t>
  </si>
  <si>
    <t>488 av. Elm 
Westmount (Québec) H3Y3J1</t>
  </si>
  <si>
    <t>PAUL-HUBERT TREMBLAY</t>
  </si>
  <si>
    <t xml:space="preserve"> - Travail entourant l'analyse de l'achat de Chatonelle, achat de clinique de Westmount et achat de l'immeuble de Westmount ;</t>
  </si>
  <si>
    <t>Le 24 JUILLET 2020</t>
  </si>
  <si>
    <t># 20171</t>
  </si>
  <si>
    <t xml:space="preserve"> - Question relativement aux TPS/TVQ sur remboursement de Syndicats ;</t>
  </si>
  <si>
    <t xml:space="preserve"> - Question relativement aux rabais employés ;</t>
  </si>
  <si>
    <t>Frais d'un consultant en TPS/TVQ</t>
  </si>
  <si>
    <t xml:space="preserve"> - Différentes discussions avec VCA sur des transactions à venir ;</t>
  </si>
  <si>
    <t xml:space="preserve"> - Différentes demandes et analyses pour VCA en lien avec la transaction passée de Sainte-Thérèse et les ajustements post-transaction ;</t>
  </si>
  <si>
    <t># 20172</t>
  </si>
  <si>
    <t xml:space="preserve"> - Discussion téléphonique avec vous le 23 avril 2020 sur différents sujets ;</t>
  </si>
  <si>
    <t xml:space="preserve"> - Analayse vs sommes à sortir libre d'impôt de la société ;</t>
  </si>
  <si>
    <t># 20173</t>
  </si>
  <si>
    <t># 20174</t>
  </si>
  <si>
    <t xml:space="preserve"> - Analyses, courriel et discussions relativement à divers sujets dont le versement de dividendes ;</t>
  </si>
  <si>
    <t># 20175</t>
  </si>
  <si>
    <t xml:space="preserve"> - Différentes discussions téléphoniques avec vous, analyses, préparation à notre rencontre, rencontre et différentes démarches avec vous, Paul-Hubert, le comptable et le notaire ;</t>
  </si>
  <si>
    <t>LES INVESTISSEMENTS MADJAX INC.</t>
  </si>
  <si>
    <t># 20176</t>
  </si>
  <si>
    <t xml:space="preserve"> - Différentes discussions téléphoniques avec vous, analyses, préparation à notre rencontre, rencontre et différentes démarches avec vous, Sébastien, le comptable et le notaire ;</t>
  </si>
  <si>
    <t xml:space="preserve"> - Analyse et sommaire à votre comptable relativement à la possibilité de réclamer le compte d'urgence ;</t>
  </si>
  <si>
    <t>Le 2 DÉCEMBRE 2020</t>
  </si>
  <si>
    <t># 20291</t>
  </si>
  <si>
    <t xml:space="preserve"> - Différentes analyses et discussions téléphoniques avec vous ;</t>
  </si>
  <si>
    <t>Le 14 DÉCEMBRE 2020</t>
  </si>
  <si>
    <t># 20328</t>
  </si>
  <si>
    <t xml:space="preserve"> - Discussions téléphoniques avec vous et votre comptable ;</t>
  </si>
  <si>
    <t>Le 15 DÉCEMBRE 2020</t>
  </si>
  <si>
    <t># 20333</t>
  </si>
  <si>
    <t xml:space="preserve"> - Analyse et travail entourant l'évaluation de la valeur de GVMI et de vos parts dans la société 9280-2131 Québec Inc ;</t>
  </si>
  <si>
    <t xml:space="preserve"> - Analyse et travail entourant les avances présentes dans 9280-2131 Québec avancées à GVMI ;</t>
  </si>
  <si>
    <t xml:space="preserve"> - Analyse de la meilleure structure fiscale de la transaction ;</t>
  </si>
  <si>
    <t xml:space="preserve"> - Différentes analyses et travail avec VCA afin de concilier nos différents écarts ;</t>
  </si>
  <si>
    <t xml:space="preserve"> - Analyse et intégration de la vente de vos parts de 9280-2131 dans l'optimisation de votre planification financière et fiscale de retraite ;</t>
  </si>
  <si>
    <t xml:space="preserve"> - Diverses discussions téléphoniques avec les différents intervenants ;</t>
  </si>
  <si>
    <t xml:space="preserve"> - Lecture et rédaction de divers courriels avec les différents intervenants;</t>
  </si>
  <si>
    <t># 20334</t>
  </si>
  <si>
    <t>591 rue Riverside
St-Lambert, Qc, J4P 1B5</t>
  </si>
  <si>
    <t>Le 4 MARS 2021</t>
  </si>
  <si>
    <t># 21028</t>
  </si>
  <si>
    <t>Facturation progressive relativement aux travaux effectués depuis le 15 décembre 2020, notamment:</t>
  </si>
  <si>
    <t># 21029</t>
  </si>
  <si>
    <t># 21031</t>
  </si>
  <si>
    <t># 21032</t>
  </si>
  <si>
    <t xml:space="preserve"> - Question relativement à la rémunération de Nathalie Talbot ;</t>
  </si>
  <si>
    <t>Le 17 AVRIL 2021</t>
  </si>
  <si>
    <t># 21173</t>
  </si>
  <si>
    <t xml:space="preserve"> - Travail entourant toute la négociation de prix de vente avec VCA de vos actions de GVMI - Différents échanges de courriels, discussions téléphoniques, calculs, analyses et réflexions, vidéoconférences, etc. </t>
  </si>
  <si>
    <t xml:space="preserve"> - Travail d'analyse des différentes version de documentation juridique de la transaction avec VCA ;</t>
  </si>
  <si>
    <t xml:space="preserve"> - Différentes analyses et travail dans le contexte de vente ;</t>
  </si>
  <si>
    <t># 21174</t>
  </si>
  <si>
    <t># 21175</t>
  </si>
  <si>
    <t xml:space="preserve"> - Révision de la documentation légale des rachats d’actions survenus en 2020 ;</t>
  </si>
  <si>
    <t xml:space="preserve"> - Travail avec Patrick sur les états financiers de 9280-2131 du 31/12/2020 ;</t>
  </si>
  <si>
    <t xml:space="preserve"> - Travail relativement à la modification de la convention d’actionnaires de GVMI ;</t>
  </si>
  <si>
    <t xml:space="preserve"> - Courriels, discussions téléphoniques, videoconferences ;</t>
  </si>
  <si>
    <t>9280-2131 QUÉBEC INC.</t>
  </si>
  <si>
    <t># 21232</t>
  </si>
  <si>
    <t xml:space="preserve"> - Travail avec votre notaire sur la modification à la convention d'actionnaires ;</t>
  </si>
  <si>
    <t xml:space="preserve"> - Courriels et discussions téléphoniques;</t>
  </si>
  <si>
    <t>Le 21 MAI 2021</t>
  </si>
  <si>
    <t># 21233</t>
  </si>
  <si>
    <t xml:space="preserve"> - Analyse et recherches fiscales entourant les différents impacts fiscaux lors du transfert des actions votantes de GVMI de Jérôme selon les différentes alternatives ;</t>
  </si>
  <si>
    <t># 21234</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</si>
  <si>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</si>
  <si>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</si>
  <si>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</si>
  <si>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</si>
  <si>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</si>
  <si>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</si>
  <si>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</si>
  <si>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</si>
  <si>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</si>
  <si>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</si>
  <si>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</si>
  <si>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</si>
  <si>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</si>
  <si>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Divers calculs effectués en lien avec la mise en place;</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</si>
  <si>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</si>
  <si>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</si>
  <si>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</si>
  <si>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</si>
  <si>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</si>
  <si>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</si>
  <si>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</si>
  <si>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</si>
  <si>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</si>
  <si>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Analyse des caractéristiques fiscales des actions dans les différentes sociétés ;</t>
  </si>
  <si>
    <t xml:space="preserve"> - Retourner en arrière sur toutes les transactions du passé pour s'assurer de ne rien oublier dans le cadre de la présente planification ;</t>
  </si>
  <si>
    <t>9438-5549 QUÉBEC INC.</t>
  </si>
  <si>
    <t># 21235</t>
  </si>
  <si>
    <t xml:space="preserve"> - Démarches afin d'obtenir les renseignements nécessaire pour vider le compte de dividende de la société ;</t>
  </si>
  <si>
    <t>Le 18 JUIN 2021</t>
  </si>
  <si>
    <t># 21243</t>
  </si>
  <si>
    <t xml:space="preserve"> - Travail relativement à la à votre participation dans la société immobilière avec Sébastien et Dany afin d'optimiser le traitement fiscal - travail avec votre comptable sur les différents états financiers, comptabilisation, directives relativement à refaire la documentation légale, révision de la documentation légale, planification, etc,</t>
  </si>
  <si>
    <t xml:space="preserve"> - Analyses et travail avec votre comptable relativement à la comptabilisation de la transaction d'achat d'actions de Christine ;</t>
  </si>
  <si>
    <t xml:space="preserve"> - Analyse et explication relativement à l'achat d'un condo US et droits successoraux américains ;</t>
  </si>
  <si>
    <t># 21244</t>
  </si>
  <si>
    <t xml:space="preserve"> - Discussion relativement à la construction d'un immeuble aux iles de la madeleine ;</t>
  </si>
  <si>
    <t xml:space="preserve"> - Travail relativement à la à votre participation dans la société immobilière avec Paul-Hubert et Dany afin d'optimiser le traitement fiscal - travail avec votre comptable sur les différents états financiers, comptabilisation, directives relativement à refaire la documentation légale, révision de la documentation légale, planification, etc,</t>
  </si>
  <si>
    <t># 21260</t>
  </si>
  <si>
    <t xml:space="preserve"> - Répondre aux différentes questions entourant la réorganisation mise en place ;</t>
  </si>
  <si>
    <t xml:space="preserve"> - Préparation d'un sommaire de chèques à préparer ;</t>
  </si>
  <si>
    <t xml:space="preserve"> - Révision de la documentation légale afférente à la présente réorganisation ;</t>
  </si>
  <si>
    <t xml:space="preserve"> - Modifications requises au mémorandum fiscal de réorganisation ;</t>
  </si>
  <si>
    <t xml:space="preserve"> - Préparation de tous les formulaires de CDC requis ;</t>
  </si>
  <si>
    <t xml:space="preserve"> - Préparation des formulaires de roulement requis ;</t>
  </si>
  <si>
    <t># 21261</t>
  </si>
  <si>
    <t>Le 21 JUILLET 2021</t>
  </si>
  <si>
    <t># 21299</t>
  </si>
  <si>
    <t xml:space="preserve"> - Travail avec votre conseiller juridique sur la finalisation de la documentation ;</t>
  </si>
  <si>
    <t xml:space="preserve"> - Finalisation de la transaction - préparation à la séance de clôture, téléphone, analyser les chèques émis, etc.</t>
  </si>
  <si>
    <t># 21300</t>
  </si>
  <si>
    <t>Le 7 SEPTEMBRE 2021</t>
  </si>
  <si>
    <t xml:space="preserve"> - Différentes questions avec vous et Paul-Hubert relativement à la vente d'immeuble, vente d'actif vs vente d'actions, structure de détention, analyse analyse juridique de la dissolution, gain en capital vs revenu d'entreprise, rencontre à nos bureaux, et analyse de l'utilité de la deuxième société, etc,</t>
  </si>
  <si>
    <t xml:space="preserve"> - Dossier de déclaration du CDC - Préparation de l'analyse, optimisation de structure, directives juridiques, révision juridique, préparation de la documentation fiscale et de ses diverses annexes, diverses communications avec les divers intervenants ;</t>
  </si>
  <si>
    <t># 21335</t>
  </si>
  <si>
    <t># 21336</t>
  </si>
  <si>
    <t xml:space="preserve"> - Différentes questions avec vous et Sébastien Kfoury relativement à la vente d'immeuble, vente d'actif vs vente d'actions, structure de détention, analyse analyse juridique de la dissolution, gain en capital vs revenu d'entreprise, rencontre à nos bureaux, et analyse de l'utilité de la deuxième société, etc,</t>
  </si>
  <si>
    <t># 21337</t>
  </si>
  <si>
    <t xml:space="preserve"> - Travail de planification de retraite complète et optimisation en fonction du coût de vie actuel et du coût de vie maximum ;</t>
  </si>
  <si>
    <t>Le 5 octobre 2021</t>
  </si>
  <si>
    <t># 21362</t>
  </si>
  <si>
    <t xml:space="preserve"> - Valider les acomptes provisionnels à faire ;</t>
  </si>
  <si>
    <t xml:space="preserve"> - Analyse de la possibilité d'investir dans l'assurance maladie-grave avec prime partagée et sommaire ;</t>
  </si>
  <si>
    <t># 22058</t>
  </si>
  <si>
    <t>Le 28 MARS 2022</t>
  </si>
  <si>
    <t xml:space="preserve"> - Travail sur les impôts de 2021, analyse, courriels et discussions téléphoniques ;</t>
  </si>
  <si>
    <t># 22059</t>
  </si>
  <si>
    <t xml:space="preserve"> - Travail d'optimisation fiscale de fin d'année ;</t>
  </si>
  <si>
    <t xml:space="preserve"> - Diverses discussions téléphoniques et courriels avec votre comptable ;</t>
  </si>
  <si>
    <t>Le 28 mars 2022</t>
  </si>
  <si>
    <t># 22060</t>
  </si>
  <si>
    <t xml:space="preserve"> - Discussion téléphonique relativement aux employés incorporés dans les cliniques achetées ;</t>
  </si>
  <si>
    <t xml:space="preserve"> - Analyse des projets de modification de la convention d'actionnaire et échanges ;</t>
  </si>
  <si>
    <t># 22061</t>
  </si>
  <si>
    <t>9280-2131 QUÉBEC INC,</t>
  </si>
  <si>
    <t>7415 boul. Taschereau 
Brossard (Québec) J4Y 1A2</t>
  </si>
  <si>
    <t xml:space="preserve"> - Travail avec votre comptable sur la comptabilisation des différentes transactions de l'année ;</t>
  </si>
  <si>
    <t xml:space="preserve"> - Travail avec votre comptable sur les formulaires T5/Relevé 3 ;</t>
  </si>
  <si>
    <t xml:space="preserve"> - Diverses discussions téléphoniques avec vous et votre comptable afférent à différents aspects dont les dividendes annuels ;</t>
  </si>
  <si>
    <t xml:space="preserve"> - Travail avec votre comptable sur les états financiers et déclarations d'impôts 2021 ;</t>
  </si>
  <si>
    <t>742 rue de Namur
Saint-Lambert (Québec) J4S 1Z3</t>
  </si>
  <si>
    <t># 22062</t>
  </si>
  <si>
    <t xml:space="preserve"> - Rencontre en vidéoconférence et préparation à la rencontre ;</t>
  </si>
  <si>
    <t xml:space="preserve"> - Analyse des différents documents reçus (LOI, états financiers, déclarations d'impôts, historique, etc) ;</t>
  </si>
  <si>
    <t xml:space="preserve"> - Analyse de la meilleure planification fiscale à mettre en place ;</t>
  </si>
  <si>
    <t xml:space="preserve"> - Analyse des livres des minutes de la société ;</t>
  </si>
  <si>
    <t xml:space="preserve"> - Préparation des directives aux juristes pour la mise en place de la réorganisation à effectuer ;</t>
  </si>
  <si>
    <t xml:space="preserve"> - Révision de la documentation juridique ;</t>
  </si>
  <si>
    <t># 22063A</t>
  </si>
  <si>
    <t># 22063B</t>
  </si>
  <si>
    <t>JOHANNIE BOUCHER</t>
  </si>
  <si>
    <t>1289 rue Briand
Chambly, QC, J3L 2T4</t>
  </si>
  <si>
    <t>Le 30 JUIN 2022</t>
  </si>
  <si>
    <t># 22283</t>
  </si>
  <si>
    <t xml:space="preserve"> - Vidéoconference avec Frédérik et envoi d'informations relatives à sa situation ;</t>
  </si>
  <si>
    <t xml:space="preserve"> - Discussion, analyse et recherches fiscales et sommaire des conclusions de l'analyse entourant la possibilité de ne pas imposer une partie ou la totalité des bonus à la signature de certains employés ;</t>
  </si>
  <si>
    <t>Le 6 NOVEMBRE 2022</t>
  </si>
  <si>
    <t>PAUL-HUBERT TREMBLAY/SÉBASTIEN KFOURY</t>
  </si>
  <si>
    <t>9421-2933 QUÉBEC INC</t>
  </si>
  <si>
    <t># 22399</t>
  </si>
  <si>
    <t xml:space="preserve"> - Analyse des divers livres des minutes pour déterminer les caractéristiques fiscales des actions;</t>
  </si>
  <si>
    <t xml:space="preserve"> - Révision de l'offre d'achat ;</t>
  </si>
  <si>
    <t xml:space="preserve"> - Rédaction d'un mémorandum fiscal et diverses modifications suite aux modifications de données pour mettre en place la réorganisation fiscale déterminée ;</t>
  </si>
  <si>
    <t>Heures</t>
  </si>
  <si>
    <t>Taux</t>
  </si>
  <si>
    <t>Le 19 DÉCEMBRE 2022</t>
  </si>
  <si>
    <t># 22420</t>
  </si>
  <si>
    <t xml:space="preserve"> - Préparation de directives juridiques sur les transactions à effectuer en lien avec l'immeuble de St-Eustache ;</t>
  </si>
  <si>
    <t xml:space="preserve"> - Diverses discussions téléphoniques avec vous et le notaire ;</t>
  </si>
  <si>
    <t xml:space="preserve"> - Révision de la documentation juridique afférente aux présentes transactions ;</t>
  </si>
  <si>
    <t xml:space="preserve"> - Préparation de directives relativement aux paiements à effectuer ;</t>
  </si>
  <si>
    <t xml:space="preserve"> - Analyse des différents livres des minutes afin de déterminer les caractéristiques des actions ;</t>
  </si>
  <si>
    <t xml:space="preserve"> - Analyse des transctions exactes à mettre en place ;</t>
  </si>
  <si>
    <t># 22421</t>
  </si>
  <si>
    <t xml:space="preserve"> - Diverses discussions téléphoniques et écahnges courriels avec vous et les notaires ;</t>
  </si>
  <si>
    <t xml:space="preserve"> - Mettre à jour l'organigramme post-rachats ;</t>
  </si>
  <si>
    <t xml:space="preserve"> - Analyses relativement aux rachats d'actions à effectuer et planification des prochaines années ;</t>
  </si>
  <si>
    <t xml:space="preserve"> - Travail afin de préparer les tableaux de rachats d'actions et fournir les directives aux juristes ;</t>
  </si>
  <si>
    <t>9280-2339 QUÉBEC INC.</t>
  </si>
  <si>
    <t># 22422</t>
  </si>
  <si>
    <t xml:space="preserve"> - Analyse de l'optimisation fiscale afin de sortir l'argent de la société suite au refinancement ;</t>
  </si>
  <si>
    <t xml:space="preserve"> - Diverses discussions téléphoniques avec vous et les différents actionnaires et votre comptable ;</t>
  </si>
  <si>
    <t xml:space="preserve"> - Travail avec votre comptable relativement à la mise en place ;</t>
  </si>
  <si>
    <t xml:space="preserve"> - Préparation de directives juridiques sur les transactions à effectuer ;</t>
  </si>
  <si>
    <t>Le 21 MARS 2023</t>
  </si>
  <si>
    <t># 23109</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</si>
  <si>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</si>
  <si>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</si>
  <si>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</si>
  <si>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</si>
  <si>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Diverses discussions téléphoniques avec vous et VCA ;</t>
  </si>
  <si>
    <t xml:space="preserve"> - Prise de connaissance des documents soumis;</t>
  </si>
  <si>
    <t xml:space="preserve"> - Analyse de toute la documentation pertinente à votre retrait potentiel de 9280-2131 ;</t>
  </si>
  <si>
    <t xml:space="preserve"> - Analyse du prix de vente et des impacts de différents facteurs ;</t>
  </si>
  <si>
    <t xml:space="preserve"> - Analyse de différentes versions soumises ;</t>
  </si>
  <si>
    <t xml:space="preserve"> - Lecture, analyse et rédaction de divers courriels avec vous et VCA;</t>
  </si>
  <si>
    <t xml:space="preserve"> - Préparation à diverses rencontres et rencontres avec vous et VCA par Vidéoconférence ;</t>
  </si>
  <si>
    <t xml:space="preserve"> - Divers calculs requis en cours de route ;</t>
  </si>
  <si>
    <t># 23110</t>
  </si>
  <si>
    <t xml:space="preserve"> - Révision de la documentation juridique des divers rachats d'actions ;</t>
  </si>
  <si>
    <t xml:space="preserve"> - Diverses questions en lien avec la documentation comptables des rachats d'actions ;</t>
  </si>
  <si>
    <t xml:space="preserve"> - Diverses discussions téléphoniques relativement à l'achat possible de bâtisse ;</t>
  </si>
  <si>
    <t xml:space="preserve"> - Analyse des diverses questions des comptables afférents à divers points dont les dépôts et paiements et numéros d'entreprises;</t>
  </si>
  <si>
    <t># 23111</t>
  </si>
  <si>
    <t xml:space="preserve"> - Analyse de soldes à recevoir de 9280-2131 ;</t>
  </si>
  <si>
    <t xml:space="preserve"> - Discussion avec vous re: optimisation de sorties de fonds de la société ;</t>
  </si>
  <si>
    <t># 23112</t>
  </si>
  <si>
    <t xml:space="preserve"> - Travail d'optimisation fiscale de fin d'année avec votre comptable ;</t>
  </si>
  <si>
    <t>Le 5 MAI 2023</t>
  </si>
  <si>
    <t># 23188</t>
  </si>
  <si>
    <t xml:space="preserve"> - Analyse des livres des minutes pour déterminer les caractéristiques fiscales des actions des différentes sociétés ;</t>
  </si>
  <si>
    <t xml:space="preserve"> - Analyses, calculs et préparation de tableaux en lien avec l'établissement d'une juste valeur marchande des diverses sociétés ;</t>
  </si>
  <si>
    <t xml:space="preserve"> - Validation des différents soldes fiscaux auprès des gouvernements ;</t>
  </si>
  <si>
    <t xml:space="preserve"> - Avancer la préparation des différents formulaires et annexes requises afin de déclarer les différents CDC ;</t>
  </si>
  <si>
    <t xml:space="preserve"> - Préparation des lettres pour les demandes de changement de fin d'année financière de la société ;</t>
  </si>
  <si>
    <t>Le 5 JUIN 2023</t>
  </si>
  <si>
    <t># 23224</t>
  </si>
  <si>
    <r>
      <t xml:space="preserve">Facturation progressive relativement aux travaux effectués </t>
    </r>
    <r>
      <rPr>
        <b/>
        <u/>
        <sz val="11"/>
        <color rgb="FF625850"/>
        <rFont val="Verdana"/>
        <family val="2"/>
      </rPr>
      <t>depuis le 6 novembre 2022</t>
    </r>
    <r>
      <rPr>
        <sz val="11"/>
        <color rgb="FF625850"/>
        <rFont val="Verdana"/>
        <family val="2"/>
      </rPr>
      <t>, notamment:</t>
    </r>
  </si>
  <si>
    <t xml:space="preserve"> - Diverses discussions téléphoniques avec vous, votre banquier, le juriste et votre comptable;</t>
  </si>
  <si>
    <t xml:space="preserve"> - Modifications au mémorandum requises ;</t>
  </si>
  <si>
    <t xml:space="preserve"> - Travail avec votre banquier afin de faire accepter le financement, notamment, sommaire de la transaction par courriel, fournir des documents, explications, préparation d'un organigramme modifié pour les besoins de la SCHL, explication du prix de vente, etc.</t>
  </si>
  <si>
    <t xml:space="preserve"> - Faire le point sur la situation, analyse des informations manquantes afin de pouvoir mettre à jour les informations de transaction ;</t>
  </si>
  <si>
    <t>Le 7 JUIN 2023</t>
  </si>
  <si>
    <t># 23225</t>
  </si>
  <si>
    <t xml:space="preserve"> - Travail avec votre comptable à la modification aux états financiers et déclaration de revenus de 2131 suite aux modifications liées à la réorganisation corporative ;</t>
  </si>
  <si>
    <t xml:space="preserve"> - Révision de la documentation juridique et travail avec les notaires relativement à la documentation afférente à la présente réorganisation;</t>
  </si>
  <si>
    <t xml:space="preserve"> - Modifications au mémorandum fiscal pour mettre en place la réorganisation fiscale déterminée ;</t>
  </si>
  <si>
    <t xml:space="preserve"> - Préparation des différents formulaires et annexes requises afin de déclarer les différents CDC ;</t>
  </si>
  <si>
    <t>Le 3 OCTOBRE 2023</t>
  </si>
  <si>
    <t># 23312</t>
  </si>
  <si>
    <t xml:space="preserve"> - Demande de changement de fin d'année fiscale ;</t>
  </si>
  <si>
    <t xml:space="preserve"> - Diverses discussions téléphoniques avec vous concernant la vente de vos parts dans la société immobilière ;</t>
  </si>
  <si>
    <t>Le 10 DÉCEMBRE 2023</t>
  </si>
  <si>
    <t># 23476</t>
  </si>
  <si>
    <t xml:space="preserve"> - Diverses questions de votre comptable en lien avec les transactions de l'année et l'optimisation fiscale ;</t>
  </si>
  <si>
    <t xml:space="preserve"> - Analyse de la possibilité de vous retirer en partie de 2131 et des impacts fiscaux potentiels ;</t>
  </si>
  <si>
    <t>Le 18 FÉVRIER 2024</t>
  </si>
  <si>
    <t># 24002</t>
  </si>
  <si>
    <t xml:space="preserve"> - Divers échanges de courriels et téléphonique avec VCA afin de déterminer votre rachat partiel de la société ;</t>
  </si>
  <si>
    <t xml:space="preserve"> - Révision de la documentation juridique préparée par VCA ;</t>
  </si>
  <si>
    <t xml:space="preserve"> - Divers échanges concernant le transfert de l'immeuble aux Îles de la madeleine ;</t>
  </si>
  <si>
    <t># 24003</t>
  </si>
  <si>
    <t xml:space="preserve"> - Travail relativement à l'analyse de la juste valeur marchande de Tack Immobilier ;</t>
  </si>
  <si>
    <t xml:space="preserve"> - Travail avec votre comptable relativement à la révision des impacts des transactions de l'année sur les états financiers et déclaration d'impôt de 9199-5308 ;</t>
  </si>
  <si>
    <t xml:space="preserve"> - Travail avec votre comptable relativement à la révision des impacts des transactions de 9199-5308 sur les états financiers et déclaration d'impôt de 9280-2131 ;</t>
  </si>
  <si>
    <t xml:space="preserve"> - Lecture, analyse et rédaction de divers courriels avec vous;</t>
  </si>
  <si>
    <t>SOCIÉTÉ IMMOBILIÈRE 88 INC.</t>
  </si>
  <si>
    <t># 24004</t>
  </si>
  <si>
    <t xml:space="preserve"> - Dossier d'achat potentiel de Tremcarl - vidéoconférence et autres ;</t>
  </si>
  <si>
    <t xml:space="preserve"> - Analyse des informations reçues de votre comptable et avancement dans la modification à la réorganisation corporative ;</t>
  </si>
  <si>
    <t>Le 29 MARS 2024</t>
  </si>
  <si>
    <t># 24147</t>
  </si>
  <si>
    <t xml:space="preserve"> - Analyse des documents fournis par Paul-Hubert et Sébastien pour l'achat de vos parts dans Tack Immobilier ;</t>
  </si>
  <si>
    <t xml:space="preserve"> - Discussions téléphoniques avec vous et courriels ;</t>
  </si>
  <si>
    <t>Le 22 AVRIL 2024</t>
  </si>
  <si>
    <t># 24155</t>
  </si>
  <si>
    <t xml:space="preserve"> - Travail avec vos comptables pour la préparation des états financiers et déclarations de revenus des sociétés ;</t>
  </si>
  <si>
    <t xml:space="preserve"> - Préparation des différents formulaires et annexes requises afin de déclarer des CDC ;</t>
  </si>
  <si>
    <t xml:space="preserve"> - Travail en lien avec le transfert de la maison aux iles ;</t>
  </si>
  <si>
    <t xml:space="preserve"> - Modifications et finalisation du mémorandum de réorganisation fiscal ;</t>
  </si>
  <si>
    <t># 24156</t>
  </si>
  <si>
    <t xml:space="preserve"> - Revoir l'organigramme complet du groupe pour l'ordre et fournir une version épurée ;</t>
  </si>
  <si>
    <t># 24157</t>
  </si>
  <si>
    <t xml:space="preserve"> - Analyse des informations reçues de votre comptable ;</t>
  </si>
  <si>
    <t xml:space="preserve"> - Modifications aux organigrammes corporatifs avant et après opérations;</t>
  </si>
  <si>
    <t>Le 31 MAI 2024</t>
  </si>
  <si>
    <t>LA MUTUELLE D'IMMEUBLES INC.</t>
  </si>
  <si>
    <t># 24280</t>
  </si>
  <si>
    <t xml:space="preserve"> - Rédaction de directives aux juristes afin de rédiger une lettre d'intention ;</t>
  </si>
  <si>
    <t xml:space="preserve"> - Révision juridique de la lettre d'intention ;</t>
  </si>
  <si>
    <t xml:space="preserve"> - Diverses discussions téléphoniques avec vous, le juriste, votre banquier et votre comptable;</t>
  </si>
  <si>
    <t># 24281</t>
  </si>
  <si>
    <t># 24282</t>
  </si>
  <si>
    <t xml:space="preserve"> - Révision de la documentation juridique afférente à la déclaration des dividendes du CDC ;</t>
  </si>
  <si>
    <t xml:space="preserve"> - Préparation des différents formulaires et annexes requises afin de déclarer les différents dividendes du CDC ;</t>
  </si>
  <si>
    <t>Le 27 JUILLET 2024</t>
  </si>
  <si>
    <t># 24363</t>
  </si>
  <si>
    <t xml:space="preserve"> - Lecture, analyse et rédaction de divers courriels avec vos comptables;</t>
  </si>
  <si>
    <t xml:space="preserve"> - Travail avec vos comptables pour la préparation des états financiers et déclarations de revenus des différentes sociétés ;</t>
  </si>
  <si>
    <t># 24364</t>
  </si>
  <si>
    <t xml:space="preserve"> - Finalisation du mémorandum fiscal pour mettre en place la réorganisation fiscale déterminée ;</t>
  </si>
  <si>
    <t># 24365</t>
  </si>
  <si>
    <t xml:space="preserve"> - Préparation de tous les formulaires de roulement T2057 et TP-518 requis et des directives de signature;</t>
  </si>
  <si>
    <t># 24366</t>
  </si>
  <si>
    <t xml:space="preserve"> - Révision de la documentation juridique afférente à la présente réorganisation et travail avec vos juristes ;</t>
  </si>
  <si>
    <t>Frais d'expert en taxes</t>
  </si>
  <si>
    <t xml:space="preserve"> - Diverses discussions téléphoniques avec vous;</t>
  </si>
  <si>
    <t/>
  </si>
  <si>
    <t xml:space="preserve"> - Analyse de l'optimisation possible des décaissements de retraite et commentaires;</t>
  </si>
  <si>
    <t xml:space="preserve"> - Analyse du plan de retraite et décaissement préparé par RBC;</t>
  </si>
  <si>
    <t xml:space="preserve"> - Préparation de la documentation de CDC pour signature et cueuillette des signatures;</t>
  </si>
  <si>
    <t xml:space="preserve"> - Révision de la documentation juridique afférente au CDC;</t>
  </si>
  <si>
    <t xml:space="preserve"> - Rédaction de directives aux juristes afin de préparer la documentation requise;</t>
  </si>
  <si>
    <t xml:space="preserve"> - Préparation des différents formulaires et annexes requises afin de déclarer un CDC;</t>
  </si>
  <si>
    <t xml:space="preserve"> - Préparation du tableau de détermination du solde de CDC;</t>
  </si>
  <si>
    <t xml:space="preserve"> - Recueullir les différentes informations pertinentes à la détermination du solde de CDC;</t>
  </si>
  <si>
    <t>24-24528</t>
  </si>
  <si>
    <t>Saint-Lambert, Québec, J4S 1Z3</t>
  </si>
  <si>
    <t>742 rue de Namur</t>
  </si>
  <si>
    <t>9199-5308 Québec Inc.</t>
  </si>
  <si>
    <t>Benoit Alary</t>
  </si>
  <si>
    <t>Le 15 OCTOBRE 2024</t>
  </si>
  <si>
    <t>Le 21 DÉCEMBRE 2024</t>
  </si>
  <si>
    <t>Sébastien Kfoury</t>
  </si>
  <si>
    <t>9280-2206 Québec Inc</t>
  </si>
  <si>
    <t>154 rue Terry Fox</t>
  </si>
  <si>
    <t>Montréal, Québec, H3E 1L5</t>
  </si>
  <si>
    <t>24-24687</t>
  </si>
  <si>
    <t xml:space="preserve"> - Analyse de la cotisation pour CDC soumis par Patrick ;</t>
  </si>
  <si>
    <t xml:space="preserve"> - Travail entourant la planification de transfert de la maison des iles ;</t>
  </si>
  <si>
    <t>Jérôme Auger</t>
  </si>
  <si>
    <t>9280-2271 Québec Inc.</t>
  </si>
  <si>
    <t>1539 rue MacDonald</t>
  </si>
  <si>
    <t>Saint-Bruno, Québec, J3V 4J4</t>
  </si>
  <si>
    <t>24-24688</t>
  </si>
  <si>
    <t xml:space="preserve"> - Courriel avec votre comptable ;</t>
  </si>
  <si>
    <t>Le 22 DÉCEMBRE 2024</t>
  </si>
  <si>
    <t>Paul-Hubert Tremblay</t>
  </si>
  <si>
    <t>La Mutuelle D'Immeubles Inc.</t>
  </si>
  <si>
    <t>7415 boul. Taschereau</t>
  </si>
  <si>
    <t>Brossard, Québec, J4Y 1A2</t>
  </si>
  <si>
    <t>24-24709</t>
  </si>
  <si>
    <t xml:space="preserve"> - Projet achat de clinique et immeuble Westmount:</t>
  </si>
  <si>
    <t xml:space="preserve"> - Analyse et préparation d'un sommaire des étapes à mettre en place pour la structure ;</t>
  </si>
  <si>
    <t>Le 2 MARS 2025</t>
  </si>
  <si>
    <t>25-24822</t>
  </si>
  <si>
    <t xml:space="preserve"> - Préparation d'un organigramme complet de votre structure ;</t>
  </si>
  <si>
    <t xml:space="preserve"> - Diverses discussions téléphoniques avec votre comptable su comptabilité de fin d'année;</t>
  </si>
  <si>
    <t xml:space="preserve"> - Recherches fiscales requises en lien avec la déductibilité de la perte lors du transfert de la maison des iles ;</t>
  </si>
  <si>
    <t>25-24823</t>
  </si>
  <si>
    <t xml:space="preserve"> - Analyse, réflexions et recherches permettant de déterminer la meilleure structure fiscale de détention de Westmount;</t>
  </si>
  <si>
    <t xml:space="preserve"> - Rédaction de directives aux juristes afin de mettre en place la planification fiscale;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</si>
</sst>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5"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u/>
      <sz val="11"/>
      <color rgb="FF625850"/>
      <name val="Verdana"/>
      <family val="2"/>
    </font>
    <font>
      <b/>
      <u/>
      <sz val="11"/>
      <color rgb="FF625850"/>
      <name val="Verdana"/>
      <family val="2"/>
    </font>
    <font>
      <sz val="10"/>
      <name val="Arial"/>
      <family val="2"/>
    </font>
    <font>
      <b/>
      <sz val="8"/>
      <color rgb="FF625850"/>
      <name val="Verdana"/>
      <family val="2"/>
    </font>
    <font>
      <b/>
      <sz val="11"/>
      <color rgb="FF625850"/>
      <name val="Verdana"/>
      <family val="2"/>
    </font>
    <font>
      <b/>
      <u/>
      <sz val="11"/>
      <color rgb="FF625850"/>
      <name val="Calibri"/>
      <family val="2"/>
      <scheme val="minor"/>
    </font>
    <font>
      <sz val="11"/>
      <color theme="0"/>
      <name val="Verdana"/>
      <family val="2"/>
    </font>
    <font>
      <sz val="10"/>
      <color theme="0"/>
      <name val="Calibri"/>
      <family val="2"/>
      <scheme val="minor"/>
    </font>
    <font>
      <sz val="11"/>
      <name val="Verdana"/>
      <family val="2"/>
    </font>
    <font>
      <sz val="10"/>
      <name val="Arial"/>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164" fontId="1" fillId="0" borderId="0" applyFont="0" applyFill="0" applyBorder="0" applyAlignment="0" applyProtection="0"/>
    <xf numFmtId="44" fontId="1" fillId="0" borderId="0" applyFont="0" applyFill="0" applyBorder="0" applyAlignment="0" applyProtection="0"/>
    <xf numFmtId="0" fontId="24" fillId="0" borderId="0"/>
    <xf numFmtId="44"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9" fontId="31" fillId="0" borderId="0" applyFont="0" applyFill="0" applyBorder="0" applyAlignment="0" applyProtection="0"/>
  </cellStyleXfs>
  <cellXfs count="207">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Alignment="1">
      <alignment horizontal="center"/>
    </xf>
    <xf numFmtId="0" fontId="3" fillId="2" borderId="10" xfId="0" applyFont="1" applyFill="1" applyBorder="1" applyAlignment="1">
      <alignment horizontal="center"/>
    </xf>
    <xf numFmtId="0" fontId="2" fillId="2" borderId="11"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3" xfId="2" applyNumberFormat="1" applyFont="1" applyBorder="1"/>
    <xf numFmtId="0" fontId="17" fillId="0" borderId="0" xfId="0" applyFont="1" applyAlignment="1">
      <alignment horizontal="right"/>
    </xf>
    <xf numFmtId="166" fontId="17" fillId="0" borderId="0" xfId="1" applyNumberFormat="1" applyFont="1"/>
    <xf numFmtId="166" fontId="17" fillId="0" borderId="2" xfId="1" applyNumberFormat="1" applyFont="1" applyBorder="1"/>
    <xf numFmtId="7" fontId="17" fillId="0" borderId="0" xfId="0" applyNumberFormat="1" applyFont="1"/>
    <xf numFmtId="0" fontId="19" fillId="3" borderId="15" xfId="0" applyFont="1" applyFill="1" applyBorder="1" applyAlignment="1">
      <alignment vertical="center"/>
    </xf>
    <xf numFmtId="0" fontId="20" fillId="3" borderId="16" xfId="0" applyFont="1" applyFill="1" applyBorder="1" applyAlignment="1">
      <alignment vertical="center"/>
    </xf>
    <xf numFmtId="7" fontId="19" fillId="3" borderId="17" xfId="0" applyNumberFormat="1" applyFont="1" applyFill="1" applyBorder="1" applyAlignment="1">
      <alignment vertical="center"/>
    </xf>
    <xf numFmtId="0" fontId="2" fillId="0" borderId="0" xfId="0" applyFont="1" applyAlignment="1">
      <alignment vertical="center"/>
    </xf>
    <xf numFmtId="0" fontId="21" fillId="2" borderId="6" xfId="0" applyFont="1" applyFill="1" applyBorder="1" applyAlignment="1">
      <alignment horizontal="left" wrapText="1" shrinkToFit="1"/>
    </xf>
    <xf numFmtId="167" fontId="17" fillId="0" borderId="0" xfId="0" applyNumberFormat="1" applyFont="1" applyAlignment="1">
      <alignment horizontal="left"/>
    </xf>
    <xf numFmtId="0" fontId="12" fillId="0" borderId="0" xfId="0" applyFont="1" applyAlignment="1">
      <alignment horizontal="left" wrapText="1" indent="1" shrinkToFit="1"/>
    </xf>
    <xf numFmtId="0" fontId="12" fillId="0" borderId="0" xfId="0" applyFont="1" applyAlignment="1">
      <alignment horizontal="left" wrapText="1" shrinkToFit="1"/>
    </xf>
    <xf numFmtId="0" fontId="2" fillId="0" borderId="0" xfId="0" applyFont="1" applyAlignment="1">
      <alignment wrapText="1" shrinkToFit="1"/>
    </xf>
    <xf numFmtId="12" fontId="12" fillId="0" borderId="0" xfId="0" applyNumberFormat="1" applyFont="1"/>
    <xf numFmtId="168" fontId="12" fillId="0" borderId="0" xfId="0" applyNumberFormat="1" applyFont="1"/>
    <xf numFmtId="0" fontId="22" fillId="0" borderId="0" xfId="0" applyFont="1" applyAlignment="1">
      <alignment horizontal="left" wrapText="1" shrinkToFit="1"/>
    </xf>
    <xf numFmtId="166" fontId="2" fillId="0" borderId="0" xfId="0" applyNumberFormat="1" applyFont="1"/>
    <xf numFmtId="0" fontId="17" fillId="0" borderId="0" xfId="0" applyFont="1" applyAlignment="1">
      <alignment wrapText="1"/>
    </xf>
    <xf numFmtId="0" fontId="2" fillId="0" borderId="0" xfId="3" applyFont="1"/>
    <xf numFmtId="0" fontId="7" fillId="0" borderId="0" xfId="3" applyFont="1" applyAlignment="1">
      <alignment horizontal="center"/>
    </xf>
    <xf numFmtId="0" fontId="11" fillId="0" borderId="0" xfId="3" applyFont="1"/>
    <xf numFmtId="7" fontId="19" fillId="3" borderId="17" xfId="3" applyNumberFormat="1" applyFont="1" applyFill="1" applyBorder="1" applyAlignment="1">
      <alignment vertical="center"/>
    </xf>
    <xf numFmtId="0" fontId="20" fillId="3" borderId="16" xfId="3" applyFont="1" applyFill="1" applyBorder="1" applyAlignment="1">
      <alignment vertical="center"/>
    </xf>
    <xf numFmtId="0" fontId="19" fillId="3" borderId="15" xfId="3" applyFont="1" applyFill="1" applyBorder="1" applyAlignment="1">
      <alignment vertical="center"/>
    </xf>
    <xf numFmtId="7" fontId="17" fillId="0" borderId="0" xfId="3" applyNumberFormat="1" applyFont="1"/>
    <xf numFmtId="166" fontId="16" fillId="0" borderId="3" xfId="4" applyNumberFormat="1" applyFont="1" applyBorder="1"/>
    <xf numFmtId="0" fontId="17" fillId="0" borderId="0" xfId="3" applyFont="1"/>
    <xf numFmtId="0" fontId="16" fillId="0" borderId="0" xfId="3" applyFont="1"/>
    <xf numFmtId="166" fontId="17" fillId="0" borderId="0" xfId="3" applyNumberFormat="1" applyFont="1"/>
    <xf numFmtId="166" fontId="17" fillId="0" borderId="2" xfId="5" applyNumberFormat="1" applyFont="1" applyBorder="1"/>
    <xf numFmtId="167" fontId="17" fillId="0" borderId="0" xfId="3" applyNumberFormat="1" applyFont="1" applyAlignment="1">
      <alignment horizontal="left"/>
    </xf>
    <xf numFmtId="166" fontId="17" fillId="0" borderId="0" xfId="5" applyNumberFormat="1" applyFont="1"/>
    <xf numFmtId="10" fontId="17" fillId="0" borderId="0" xfId="3" applyNumberFormat="1" applyFont="1" applyAlignment="1">
      <alignment horizontal="left"/>
    </xf>
    <xf numFmtId="166" fontId="16" fillId="0" borderId="0" xfId="4" applyNumberFormat="1" applyFont="1"/>
    <xf numFmtId="166" fontId="17" fillId="0" borderId="0" xfId="4" applyNumberFormat="1" applyFont="1"/>
    <xf numFmtId="0" fontId="17" fillId="0" borderId="0" xfId="3" applyFont="1" applyAlignment="1">
      <alignment horizontal="right"/>
    </xf>
    <xf numFmtId="7" fontId="12" fillId="0" borderId="0" xfId="3" applyNumberFormat="1" applyFont="1"/>
    <xf numFmtId="0" fontId="12" fillId="0" borderId="0" xfId="3" applyFont="1"/>
    <xf numFmtId="0" fontId="8" fillId="0" borderId="0" xfId="3" applyFont="1"/>
    <xf numFmtId="0" fontId="9" fillId="0" borderId="0" xfId="3" applyFont="1"/>
    <xf numFmtId="0" fontId="2" fillId="0" borderId="0" xfId="3" applyFont="1" applyAlignment="1">
      <alignment vertical="center"/>
    </xf>
    <xf numFmtId="0" fontId="2" fillId="0" borderId="1" xfId="3" applyFont="1" applyBorder="1"/>
    <xf numFmtId="0" fontId="8" fillId="0" borderId="1" xfId="3" applyFont="1" applyBorder="1"/>
    <xf numFmtId="0" fontId="16" fillId="0" borderId="0" xfId="3" applyFont="1" applyAlignment="1">
      <alignment horizontal="right"/>
    </xf>
    <xf numFmtId="0" fontId="13" fillId="0" borderId="0" xfId="3" applyFont="1"/>
    <xf numFmtId="0" fontId="13" fillId="0" borderId="0" xfId="3" applyFont="1" applyAlignment="1">
      <alignment horizontal="center"/>
    </xf>
    <xf numFmtId="0" fontId="17" fillId="0" borderId="0" xfId="3" applyFont="1" applyAlignment="1">
      <alignment wrapText="1"/>
    </xf>
    <xf numFmtId="165" fontId="2" fillId="0" borderId="0" xfId="3" applyNumberFormat="1" applyFont="1"/>
    <xf numFmtId="0" fontId="2" fillId="0" borderId="0" xfId="3" applyFont="1" applyAlignment="1">
      <alignment horizontal="left" indent="2"/>
    </xf>
    <xf numFmtId="0" fontId="11" fillId="0" borderId="0" xfId="6" applyFont="1"/>
    <xf numFmtId="0" fontId="12" fillId="0" borderId="0" xfId="6" applyFont="1" applyAlignment="1">
      <alignment horizontal="left" wrapText="1" indent="1" shrinkToFit="1"/>
    </xf>
    <xf numFmtId="0" fontId="23" fillId="0" borderId="0" xfId="6" applyFont="1" applyAlignment="1">
      <alignment horizontal="center" wrapText="1" shrinkToFit="1"/>
    </xf>
    <xf numFmtId="7" fontId="12" fillId="0" borderId="0" xfId="6" applyNumberFormat="1" applyFont="1"/>
    <xf numFmtId="0" fontId="2" fillId="0" borderId="0" xfId="6" applyFont="1"/>
    <xf numFmtId="39" fontId="12" fillId="0" borderId="0" xfId="6" applyNumberFormat="1" applyFont="1" applyAlignment="1">
      <alignment horizontal="center" wrapText="1" shrinkToFit="1"/>
    </xf>
    <xf numFmtId="7" fontId="12" fillId="0" borderId="0" xfId="6" applyNumberFormat="1" applyFont="1" applyAlignment="1">
      <alignment horizontal="left" wrapText="1" indent="2" shrinkToFit="1"/>
    </xf>
    <xf numFmtId="0" fontId="6" fillId="4" borderId="12" xfId="0" applyFont="1" applyFill="1" applyBorder="1" applyAlignment="1">
      <alignment horizontal="center"/>
    </xf>
    <xf numFmtId="0" fontId="6" fillId="4" borderId="13" xfId="0" applyFont="1" applyFill="1" applyBorder="1" applyAlignment="1">
      <alignment horizontal="center"/>
    </xf>
    <xf numFmtId="0" fontId="1" fillId="0" borderId="0" xfId="6"/>
    <xf numFmtId="0" fontId="12" fillId="0" borderId="0" xfId="6" applyFont="1" applyAlignment="1">
      <alignment horizontal="center" vertical="center"/>
    </xf>
    <xf numFmtId="0" fontId="12" fillId="0" borderId="0" xfId="6" applyFont="1"/>
    <xf numFmtId="0" fontId="14" fillId="0" borderId="0" xfId="6" applyFont="1"/>
    <xf numFmtId="0" fontId="14" fillId="0" borderId="0" xfId="6" applyFont="1" applyAlignment="1">
      <alignment vertical="center"/>
    </xf>
    <xf numFmtId="168" fontId="17" fillId="0" borderId="0" xfId="6" applyNumberFormat="1" applyFont="1" applyAlignment="1">
      <alignment horizontal="right" vertical="center"/>
    </xf>
    <xf numFmtId="4" fontId="17" fillId="0" borderId="0" xfId="6" applyNumberFormat="1" applyFont="1" applyAlignment="1">
      <alignment horizontal="right" vertical="center"/>
    </xf>
    <xf numFmtId="0" fontId="17" fillId="0" borderId="0" xfId="6" applyFont="1" applyAlignment="1">
      <alignment vertical="center"/>
    </xf>
    <xf numFmtId="168" fontId="19" fillId="3" borderId="16" xfId="6" applyNumberFormat="1" applyFont="1" applyFill="1" applyBorder="1" applyAlignment="1">
      <alignment horizontal="right" vertical="center"/>
    </xf>
    <xf numFmtId="4" fontId="20" fillId="3" borderId="16" xfId="6" applyNumberFormat="1" applyFont="1" applyFill="1" applyBorder="1" applyAlignment="1">
      <alignment horizontal="right" vertical="center"/>
    </xf>
    <xf numFmtId="0" fontId="17" fillId="0" borderId="0" xfId="6" applyFont="1" applyAlignment="1">
      <alignment horizontal="left" vertical="center"/>
    </xf>
    <xf numFmtId="168" fontId="17" fillId="0" borderId="0" xfId="6" applyNumberFormat="1" applyFont="1" applyAlignment="1">
      <alignment horizontal="left" vertical="center"/>
    </xf>
    <xf numFmtId="0" fontId="16" fillId="0" borderId="0" xfId="6" applyFont="1" applyAlignment="1">
      <alignment horizontal="left" vertical="center"/>
    </xf>
    <xf numFmtId="166" fontId="16" fillId="0" borderId="0" xfId="2" applyNumberFormat="1" applyFont="1" applyBorder="1"/>
    <xf numFmtId="168" fontId="16" fillId="0" borderId="3" xfId="2" applyNumberFormat="1" applyFont="1" applyBorder="1"/>
    <xf numFmtId="166" fontId="17" fillId="0" borderId="0" xfId="5" applyNumberFormat="1" applyFont="1" applyBorder="1"/>
    <xf numFmtId="0" fontId="26" fillId="0" borderId="0" xfId="6" applyFont="1"/>
    <xf numFmtId="168" fontId="17" fillId="0" borderId="0" xfId="5" applyNumberFormat="1" applyFont="1" applyBorder="1"/>
    <xf numFmtId="168" fontId="17" fillId="0" borderId="2" xfId="5" applyNumberFormat="1" applyFont="1" applyBorder="1"/>
    <xf numFmtId="0" fontId="17" fillId="0" borderId="0" xfId="6" applyFont="1"/>
    <xf numFmtId="167" fontId="17" fillId="0" borderId="0" xfId="7" applyNumberFormat="1" applyFont="1" applyAlignment="1">
      <alignment horizontal="left" vertical="center"/>
    </xf>
    <xf numFmtId="10" fontId="17" fillId="0" borderId="0" xfId="7" applyNumberFormat="1" applyFont="1" applyAlignment="1">
      <alignment horizontal="left" vertical="center"/>
    </xf>
    <xf numFmtId="168" fontId="16" fillId="0" borderId="0" xfId="5" applyNumberFormat="1" applyFont="1"/>
    <xf numFmtId="0" fontId="16" fillId="0" borderId="0" xfId="6" applyFont="1" applyAlignment="1">
      <alignment vertical="center"/>
    </xf>
    <xf numFmtId="168" fontId="17" fillId="0" borderId="0" xfId="2" applyNumberFormat="1" applyFont="1"/>
    <xf numFmtId="7" fontId="17" fillId="0" borderId="0" xfId="6" applyNumberFormat="1" applyFont="1" applyAlignment="1">
      <alignment horizontal="right" vertical="center"/>
    </xf>
    <xf numFmtId="0" fontId="17" fillId="0" borderId="0" xfId="6" applyFont="1" applyAlignment="1">
      <alignment horizontal="right" vertical="center"/>
    </xf>
    <xf numFmtId="168" fontId="16" fillId="0" borderId="0" xfId="2" applyNumberFormat="1" applyFont="1"/>
    <xf numFmtId="0" fontId="12" fillId="0" borderId="0" xfId="6" applyFont="1" applyAlignment="1">
      <alignment vertical="center"/>
    </xf>
    <xf numFmtId="0" fontId="26" fillId="0" borderId="0" xfId="6" applyFont="1" applyAlignment="1">
      <alignment vertical="center" shrinkToFit="1"/>
    </xf>
    <xf numFmtId="0" fontId="26" fillId="0" borderId="0" xfId="6" quotePrefix="1" applyFont="1" applyAlignment="1">
      <alignment vertical="center" shrinkToFit="1"/>
    </xf>
    <xf numFmtId="168" fontId="12" fillId="0" borderId="0" xfId="6" applyNumberFormat="1" applyFont="1" applyAlignment="1">
      <alignment horizontal="right" vertical="center" wrapText="1" shrinkToFit="1"/>
    </xf>
    <xf numFmtId="0" fontId="26" fillId="0" borderId="0" xfId="6" quotePrefix="1" applyFont="1" applyAlignment="1">
      <alignment horizontal="right" vertical="center" wrapText="1" shrinkToFit="1"/>
    </xf>
    <xf numFmtId="7" fontId="12" fillId="0" borderId="0" xfId="6" applyNumberFormat="1" applyFont="1" applyAlignment="1">
      <alignment vertical="center" wrapText="1" shrinkToFit="1"/>
    </xf>
    <xf numFmtId="168" fontId="12" fillId="0" borderId="0" xfId="6" applyNumberFormat="1" applyFont="1" applyAlignment="1">
      <alignment horizontal="center" vertical="center"/>
    </xf>
    <xf numFmtId="169" fontId="12" fillId="0" borderId="0" xfId="6" applyNumberFormat="1" applyFont="1" applyAlignment="1">
      <alignment horizontal="center" vertical="center"/>
    </xf>
    <xf numFmtId="0" fontId="12" fillId="0" borderId="0" xfId="6" quotePrefix="1" applyFont="1" applyAlignment="1">
      <alignment vertical="center" wrapText="1" shrinkToFit="1"/>
    </xf>
    <xf numFmtId="168" fontId="23" fillId="0" borderId="0" xfId="6" applyNumberFormat="1" applyFont="1" applyAlignment="1">
      <alignment horizontal="center" vertical="center"/>
    </xf>
    <xf numFmtId="169" fontId="23" fillId="0" borderId="0" xfId="6" applyNumberFormat="1" applyFont="1" applyAlignment="1">
      <alignment horizontal="center" vertical="center"/>
    </xf>
    <xf numFmtId="0" fontId="12" fillId="0" borderId="0" xfId="6" quotePrefix="1" applyFont="1" applyAlignment="1">
      <alignment horizontal="left" vertical="center" wrapText="1" shrinkToFit="1"/>
    </xf>
    <xf numFmtId="168" fontId="27" fillId="0" borderId="0" xfId="6" applyNumberFormat="1" applyFont="1" applyAlignment="1">
      <alignment horizontal="center" vertical="center"/>
    </xf>
    <xf numFmtId="4" fontId="27" fillId="0" borderId="0" xfId="6" applyNumberFormat="1" applyFont="1" applyAlignment="1">
      <alignment horizontal="center" vertical="center"/>
    </xf>
    <xf numFmtId="168" fontId="28" fillId="0" borderId="0" xfId="6" applyNumberFormat="1" applyFont="1" applyAlignment="1">
      <alignment horizontal="right" vertical="center" wrapText="1" shrinkToFit="1"/>
    </xf>
    <xf numFmtId="168" fontId="29" fillId="0" borderId="0" xfId="6" applyNumberFormat="1" applyFont="1" applyAlignment="1">
      <alignment horizontal="center" wrapText="1"/>
    </xf>
    <xf numFmtId="4" fontId="29" fillId="0" borderId="0" xfId="6" applyNumberFormat="1" applyFont="1" applyAlignment="1">
      <alignment horizontal="center" vertical="center" wrapText="1"/>
    </xf>
    <xf numFmtId="2" fontId="28" fillId="0" borderId="0" xfId="6" applyNumberFormat="1" applyFont="1" applyAlignment="1">
      <alignment horizontal="right" vertical="center" wrapText="1" shrinkToFit="1"/>
    </xf>
    <xf numFmtId="0" fontId="12" fillId="0" borderId="0" xfId="6" quotePrefix="1" applyFont="1" applyAlignment="1">
      <alignment horizontal="left" indent="1"/>
    </xf>
    <xf numFmtId="0" fontId="28" fillId="0" borderId="0" xfId="6" quotePrefix="1" applyFont="1" applyAlignment="1">
      <alignment horizontal="left" wrapText="1" indent="1" shrinkToFit="1"/>
    </xf>
    <xf numFmtId="2" fontId="28" fillId="0" borderId="0" xfId="6" applyNumberFormat="1" applyFont="1" applyAlignment="1">
      <alignment horizontal="right" vertical="center"/>
    </xf>
    <xf numFmtId="4" fontId="23" fillId="0" borderId="0" xfId="6" applyNumberFormat="1" applyFont="1" applyAlignment="1">
      <alignment horizontal="center" vertical="center"/>
    </xf>
    <xf numFmtId="0" fontId="26" fillId="0" borderId="0" xfId="6" applyFont="1" applyAlignment="1">
      <alignment vertical="center"/>
    </xf>
    <xf numFmtId="0" fontId="26" fillId="0" borderId="0" xfId="6" applyFont="1" applyAlignment="1">
      <alignment horizontal="center" vertical="top"/>
    </xf>
    <xf numFmtId="0" fontId="11" fillId="0" borderId="0" xfId="6" applyFont="1" applyAlignment="1">
      <alignment vertical="top"/>
    </xf>
    <xf numFmtId="168" fontId="17" fillId="0" borderId="1" xfId="6" applyNumberFormat="1" applyFont="1" applyBorder="1" applyAlignment="1">
      <alignment horizontal="right" vertical="center"/>
    </xf>
    <xf numFmtId="4" fontId="17" fillId="0" borderId="1" xfId="6" applyNumberFormat="1" applyFont="1" applyBorder="1" applyAlignment="1">
      <alignment horizontal="right" vertical="center"/>
    </xf>
    <xf numFmtId="0" fontId="17" fillId="0" borderId="1" xfId="6" applyFont="1" applyBorder="1" applyAlignment="1">
      <alignment vertical="center"/>
    </xf>
    <xf numFmtId="0" fontId="16" fillId="0" borderId="0" xfId="6" applyFont="1" applyAlignment="1">
      <alignment horizontal="center" vertical="center"/>
    </xf>
    <xf numFmtId="168" fontId="16" fillId="0" borderId="0" xfId="6" applyNumberFormat="1" applyFont="1" applyAlignment="1">
      <alignment horizontal="right" vertical="center"/>
    </xf>
    <xf numFmtId="4" fontId="16" fillId="0" borderId="0" xfId="6" applyNumberFormat="1" applyFont="1" applyAlignment="1">
      <alignment horizontal="right" vertical="center"/>
    </xf>
    <xf numFmtId="49" fontId="16" fillId="0" borderId="0" xfId="6" applyNumberFormat="1" applyFont="1" applyAlignment="1">
      <alignment vertical="center"/>
    </xf>
    <xf numFmtId="168" fontId="30" fillId="0" borderId="0" xfId="6" applyNumberFormat="1" applyFont="1" applyAlignment="1">
      <alignment horizontal="right"/>
    </xf>
    <xf numFmtId="4" fontId="30" fillId="0" borderId="0" xfId="6" applyNumberFormat="1" applyFont="1" applyAlignment="1">
      <alignment horizontal="right"/>
    </xf>
    <xf numFmtId="0" fontId="30" fillId="0" borderId="0" xfId="6" applyFont="1" applyAlignment="1">
      <alignment horizontal="left" indent="2"/>
    </xf>
    <xf numFmtId="0" fontId="30" fillId="0" borderId="0" xfId="6" applyFont="1"/>
    <xf numFmtId="2" fontId="12" fillId="0" borderId="0" xfId="6" applyNumberFormat="1" applyFont="1" applyAlignment="1">
      <alignment horizontal="right" vertical="center" wrapText="1" shrinkToFit="1"/>
    </xf>
    <xf numFmtId="2" fontId="12" fillId="0" borderId="0" xfId="6" applyNumberFormat="1" applyFont="1" applyAlignment="1">
      <alignment horizontal="right" vertical="center"/>
    </xf>
    <xf numFmtId="0" fontId="12" fillId="0" borderId="0" xfId="6" quotePrefix="1" applyFont="1" applyAlignment="1">
      <alignment horizontal="left" wrapText="1" indent="1" shrinkToFit="1"/>
    </xf>
    <xf numFmtId="0" fontId="26" fillId="0" borderId="0" xfId="6" quotePrefix="1" applyFont="1" applyAlignment="1">
      <alignment horizontal="left" indent="1"/>
    </xf>
    <xf numFmtId="4" fontId="32" fillId="0" borderId="0" xfId="0" applyNumberFormat="1" applyFont="1" applyAlignment="1">
      <alignment horizontal="center" vertical="center" wrapText="1"/>
    </xf>
    <xf numFmtId="168" fontId="32" fillId="0" borderId="0" xfId="0" applyNumberFormat="1" applyFont="1" applyAlignment="1">
      <alignment horizontal="center" wrapText="1"/>
    </xf>
    <xf numFmtId="169" fontId="23" fillId="0" borderId="0" xfId="0" applyNumberFormat="1" applyFont="1" applyAlignment="1">
      <alignment horizontal="center" vertical="center"/>
    </xf>
    <xf numFmtId="168" fontId="23" fillId="0" borderId="0" xfId="0" applyNumberFormat="1" applyFont="1" applyAlignment="1">
      <alignment horizontal="center" vertical="center"/>
    </xf>
    <xf numFmtId="10" fontId="17" fillId="0" borderId="0" xfId="8" applyNumberFormat="1" applyFont="1" applyAlignment="1">
      <alignment horizontal="left" vertical="center"/>
    </xf>
    <xf numFmtId="167" fontId="17" fillId="0" borderId="0" xfId="8" applyNumberFormat="1" applyFont="1" applyAlignment="1">
      <alignment horizontal="left" vertical="center"/>
    </xf>
    <xf numFmtId="4" fontId="34" fillId="3" borderId="16" xfId="6" applyNumberFormat="1" applyFont="1" applyFill="1" applyBorder="1" applyAlignment="1">
      <alignment horizontal="right" vertical="center"/>
    </xf>
    <xf numFmtId="168" fontId="33" fillId="3" borderId="16" xfId="6" applyNumberFormat="1" applyFont="1" applyFill="1" applyBorder="1" applyAlignment="1">
      <alignment horizontal="right" vertical="center"/>
    </xf>
    <xf numFmtId="0" fontId="12" fillId="0" borderId="0" xfId="0" applyFont="1" applyAlignment="1">
      <alignment horizont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7" fillId="0" borderId="0" xfId="0" applyFont="1" applyAlignment="1">
      <alignment horizontal="left" indent="1"/>
    </xf>
    <xf numFmtId="0" fontId="10" fillId="0" borderId="14"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shrinkToFit="1"/>
    </xf>
    <xf numFmtId="0" fontId="12" fillId="0" borderId="0" xfId="0" applyFont="1" applyAlignment="1">
      <alignment horizontal="right" wrapText="1" shrinkToFit="1"/>
    </xf>
    <xf numFmtId="0" fontId="23" fillId="0" borderId="0" xfId="0" applyFont="1" applyAlignment="1">
      <alignment horizontal="left" wrapText="1" indent="1" shrinkToFit="1"/>
    </xf>
    <xf numFmtId="0" fontId="23" fillId="0" borderId="0" xfId="0" applyFont="1" applyAlignment="1">
      <alignment horizontal="left" wrapText="1" shrinkToFit="1"/>
    </xf>
    <xf numFmtId="0" fontId="10" fillId="0" borderId="14" xfId="3" applyFont="1" applyBorder="1" applyAlignment="1">
      <alignment horizontal="center" vertical="center"/>
    </xf>
    <xf numFmtId="0" fontId="12" fillId="0" borderId="0" xfId="3" applyFont="1" applyAlignment="1">
      <alignment horizontal="left" wrapText="1" indent="1" shrinkToFit="1"/>
    </xf>
    <xf numFmtId="0" fontId="17" fillId="0" borderId="0" xfId="3" applyFont="1" applyAlignment="1">
      <alignment horizontal="left" indent="1"/>
    </xf>
    <xf numFmtId="0" fontId="23" fillId="0" borderId="0" xfId="3" applyFont="1" applyAlignment="1">
      <alignment horizontal="left" wrapText="1" shrinkToFit="1"/>
    </xf>
    <xf numFmtId="0" fontId="14" fillId="0" borderId="0" xfId="3" applyFont="1" applyAlignment="1">
      <alignment horizontal="center"/>
    </xf>
    <xf numFmtId="0" fontId="17" fillId="0" borderId="0" xfId="3" applyFont="1" applyAlignment="1">
      <alignment horizontal="left"/>
    </xf>
    <xf numFmtId="0" fontId="18" fillId="0" borderId="0" xfId="3" applyFont="1" applyAlignment="1">
      <alignment horizontal="center"/>
    </xf>
    <xf numFmtId="0" fontId="12" fillId="0" borderId="0" xfId="3" applyFont="1" applyAlignment="1">
      <alignment horizontal="center"/>
    </xf>
    <xf numFmtId="0" fontId="15" fillId="0" borderId="0" xfId="3" applyFont="1" applyAlignment="1">
      <alignment horizontal="center"/>
    </xf>
    <xf numFmtId="0" fontId="10"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6" fillId="0" borderId="0" xfId="6" applyFont="1" applyAlignment="1">
      <alignment horizontal="center"/>
    </xf>
    <xf numFmtId="0" fontId="16" fillId="0" borderId="14" xfId="6" applyFont="1" applyBorder="1" applyAlignment="1">
      <alignment horizontal="center" vertical="center"/>
    </xf>
    <xf numFmtId="0" fontId="19" fillId="3" borderId="15" xfId="6" applyFont="1" applyFill="1" applyBorder="1" applyAlignment="1">
      <alignment horizontal="left" vertical="center"/>
    </xf>
    <xf numFmtId="0" fontId="19" fillId="3" borderId="16" xfId="6" applyFont="1" applyFill="1" applyBorder="1" applyAlignment="1">
      <alignment horizontal="left" vertical="center"/>
    </xf>
    <xf numFmtId="0" fontId="25" fillId="0" borderId="0" xfId="6" applyFont="1" applyAlignment="1">
      <alignment horizontal="center" vertical="center"/>
    </xf>
    <xf numFmtId="0" fontId="14" fillId="0" borderId="0" xfId="6" applyFont="1" applyAlignment="1">
      <alignment horizontal="center" vertical="center"/>
    </xf>
    <xf numFmtId="0" fontId="18" fillId="0" borderId="0" xfId="6" applyFont="1" applyAlignment="1">
      <alignment horizontal="center" vertical="center"/>
    </xf>
    <xf numFmtId="0" fontId="12" fillId="0" borderId="0" xfId="6" applyFont="1" applyAlignment="1">
      <alignment horizontal="center" vertical="center"/>
    </xf>
    <xf numFmtId="0" fontId="5" fillId="2" borderId="0" xfId="0" applyFont="1" applyFill="1" applyAlignment="1">
      <alignment horizontal="center"/>
    </xf>
    <xf numFmtId="0" fontId="16" fillId="0" borderId="0" xfId="0" applyFont="1" applyAlignment="1">
      <alignment horizontal="center"/>
    </xf>
    <xf numFmtId="0" fontId="33" fillId="3" borderId="15" xfId="6" applyFont="1" applyFill="1" applyBorder="1" applyAlignment="1">
      <alignment horizontal="left" vertical="center"/>
    </xf>
    <xf numFmtId="0" fontId="33" fillId="3" borderId="16" xfId="6" applyFont="1" applyFill="1" applyBorder="1" applyAlignment="1">
      <alignment horizontal="left" vertical="center"/>
    </xf>
  </cellXfs>
  <cellStyles count="9">
    <cellStyle name="Milliers" xfId="1" builtinId="3"/>
    <cellStyle name="Milliers 2" xfId="5" xr:uid="{724BFECA-0A02-4328-8A95-F5B1798FE75D}"/>
    <cellStyle name="Monétaire" xfId="2" builtinId="4"/>
    <cellStyle name="Monétaire 2" xfId="4" xr:uid="{FC901909-44F5-4439-B49D-011A8844D955}"/>
    <cellStyle name="Normal" xfId="0" builtinId="0"/>
    <cellStyle name="Normal 2" xfId="6" xr:uid="{66BDA65D-8C73-4087-B1B8-407D1A1504AF}"/>
    <cellStyle name="Normal 3" xfId="3" xr:uid="{50964F4A-2CC5-49ED-9AF6-1C367FF2830E}"/>
    <cellStyle name="Pourcentage" xfId="8" builtinId="5"/>
    <cellStyle name="Pourcentage 2" xfId="7" xr:uid="{32C3958E-B7DD-46DA-BAA3-57E19674084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calcChain" Target="calcChain.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externalLink" Target="externalLinks/externalLink1.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sharedStrings" Target="sharedStrings.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4.xml.rels><?xml version="1.0" encoding="UTF-8" standalone="yes"?>
<Relationships xmlns="http://schemas.openxmlformats.org/package/2006/relationships"><Relationship Id="rId1" Type="http://schemas.openxmlformats.org/officeDocument/2006/relationships/image" Target="../media/image4.emf"/></Relationships>
</file>

<file path=xl/drawings/_rels/drawing175.xml.rels><?xml version="1.0" encoding="UTF-8" standalone="yes"?>
<Relationships xmlns="http://schemas.openxmlformats.org/package/2006/relationships"><Relationship Id="rId1" Type="http://schemas.openxmlformats.org/officeDocument/2006/relationships/image" Target="../media/image4.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8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7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16962</xdr:colOff>
      <xdr:row>20</xdr:row>
      <xdr:rowOff>74150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9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88962" cy="3312650"/>
        </a:xfrm>
        <a:prstGeom prst="rect">
          <a:avLst/>
        </a:prstGeom>
      </xdr:spPr>
    </xdr:pic>
    <xdr:clientData/>
  </xdr:twoCellAnchor>
</xdr:wsDr>
</file>

<file path=xl/drawings/drawing17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B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C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D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6369" name="Picture 1">
          <a:extLst>
            <a:ext uri="{FF2B5EF4-FFF2-40B4-BE49-F238E27FC236}">
              <a16:creationId xmlns:a16="http://schemas.microsoft.com/office/drawing/2014/main" id="{5FB109FA-7BD2-6EA2-9A0D-172C1D4272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7393" name="Picture 1">
          <a:extLst>
            <a:ext uri="{FF2B5EF4-FFF2-40B4-BE49-F238E27FC236}">
              <a16:creationId xmlns:a16="http://schemas.microsoft.com/office/drawing/2014/main" id="{248B8FAA-B1AC-B2C3-4A81-B0A32F99B5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min-GC/GC%20Fiscalit&#233;%20Plus%20Inc/Comptabilit&#233;/31-07-2022/Comptabilit&#233;%20GC%20Fiscalit&#233;%20-%2031-07-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m. H. Charg."/>
      <sheetName val="TEC"/>
      <sheetName val="Temps facturé"/>
      <sheetName val="Clients"/>
      <sheetName val="CAR"/>
      <sheetName val="Prospection"/>
      <sheetName val="MC"/>
      <sheetName val="DÉPÔTS"/>
      <sheetName val="Août"/>
      <sheetName val="Sept"/>
      <sheetName val="Oct"/>
      <sheetName val="Nov"/>
      <sheetName val="Déc"/>
      <sheetName val="Janv"/>
      <sheetName val="Fév"/>
      <sheetName val="Mars"/>
      <sheetName val="Avril"/>
      <sheetName val="Mai"/>
      <sheetName val="Juin"/>
      <sheetName val="Juill"/>
      <sheetName val="BV"/>
      <sheetName val="Revenus mensuels"/>
      <sheetName val="Couv."/>
      <sheetName val="TM"/>
      <sheetName val="ER"/>
      <sheetName val="BNR"/>
      <sheetName val="Bilan"/>
      <sheetName val="A"/>
      <sheetName val="A2"/>
      <sheetName val="A3"/>
      <sheetName val="Comptes GL"/>
      <sheetName val="Liste choix"/>
      <sheetName val="Conso"/>
    </sheetNames>
    <sheetDataSet>
      <sheetData sheetId="0"/>
      <sheetData sheetId="1"/>
      <sheetData sheetId="2"/>
      <sheetData sheetId="3">
        <row r="3">
          <cell r="B3" t="str">
            <v>100 - AL Carrière Extincteurs Ltée</v>
          </cell>
        </row>
        <row r="4">
          <cell r="B4" t="str">
            <v>101 - Atelier d'automobile Tony Inc.</v>
          </cell>
        </row>
        <row r="5">
          <cell r="B5" t="str">
            <v>102 - DeChamplain Services Financiers Inc.</v>
          </cell>
        </row>
        <row r="6">
          <cell r="B6" t="str">
            <v>103 - François Poulin / Synaptech</v>
          </cell>
        </row>
        <row r="7">
          <cell r="B7" t="str">
            <v>104 - Groupe Millénium Micro Inc.</v>
          </cell>
        </row>
        <row r="8">
          <cell r="B8" t="str">
            <v>105 - BJC Consultants inc.</v>
          </cell>
        </row>
        <row r="9">
          <cell r="B9" t="str">
            <v>106 - Ghislain Falardeau</v>
          </cell>
        </row>
        <row r="10">
          <cell r="B10" t="str">
            <v>107- Université de Sherbrooke</v>
          </cell>
        </row>
        <row r="11">
          <cell r="B11" t="str">
            <v>108- Montacier</v>
          </cell>
        </row>
        <row r="12">
          <cell r="B12" t="str">
            <v>109 - Dan Chafai</v>
          </cell>
        </row>
        <row r="13">
          <cell r="B13" t="str">
            <v>110 - Aubut &amp; Coutu CA</v>
          </cell>
        </row>
        <row r="14">
          <cell r="B14" t="str">
            <v>111 - Luc Archambeault, CGA</v>
          </cell>
        </row>
        <row r="15">
          <cell r="B15" t="str">
            <v>112 - Courtage Plus 3R Inc.</v>
          </cell>
        </row>
        <row r="16">
          <cell r="B16" t="str">
            <v>113 - Bonin McLaughlin</v>
          </cell>
        </row>
        <row r="17">
          <cell r="B17" t="str">
            <v>114 - Perspective - groupe financier</v>
          </cell>
        </row>
        <row r="18">
          <cell r="B18" t="str">
            <v>115 - Groupe Global Santé Inc</v>
          </cell>
        </row>
        <row r="19">
          <cell r="B19" t="str">
            <v>116 - Denis Adam - Marcoux Adam Picard</v>
          </cell>
        </row>
        <row r="20">
          <cell r="B20" t="str">
            <v>117 - Martin Boulard</v>
          </cell>
        </row>
        <row r="21">
          <cell r="B21" t="str">
            <v>118 - Constructions et rénovations 9002 Inc.</v>
          </cell>
        </row>
        <row r="22">
          <cell r="B22" t="str">
            <v>119 - Yves Gagnon</v>
          </cell>
        </row>
        <row r="23">
          <cell r="B23" t="str">
            <v>120 - CGF Solutions d'affaires inc.</v>
          </cell>
        </row>
        <row r="24">
          <cell r="B24" t="str">
            <v>121 - Clic Voyage</v>
          </cell>
        </row>
        <row r="25">
          <cell r="B25" t="str">
            <v>122 - Les entreprises Daunais inc.</v>
          </cell>
        </row>
        <row r="26">
          <cell r="B26" t="str">
            <v>123 - Acman Conseils inc.</v>
          </cell>
        </row>
        <row r="27">
          <cell r="B27" t="str">
            <v>124 - Sport Médias inc</v>
          </cell>
        </row>
        <row r="28">
          <cell r="B28" t="str">
            <v>125 - Micro-Connexion</v>
          </cell>
        </row>
        <row r="29">
          <cell r="B29" t="str">
            <v>126 - Jodoin Ménard Vincent</v>
          </cell>
        </row>
        <row r="30">
          <cell r="B30" t="str">
            <v>127 - Sauvageau Boulerice, CA</v>
          </cell>
        </row>
        <row r="31">
          <cell r="B31" t="str">
            <v>128 - Soin de Santé Terrebonne</v>
          </cell>
        </row>
        <row r="32">
          <cell r="B32" t="str">
            <v>129 - Idée Conceptuelle Intégrable inc.</v>
          </cell>
        </row>
        <row r="33">
          <cell r="B33" t="str">
            <v>130 - JF Paré et Carole Michon</v>
          </cell>
        </row>
        <row r="34">
          <cell r="B34" t="str">
            <v>131 - Centre financier de l'estrie</v>
          </cell>
        </row>
        <row r="35">
          <cell r="B35" t="str">
            <v>132 - Construction Des-Sard</v>
          </cell>
        </row>
        <row r="36">
          <cell r="B36" t="str">
            <v>133 - SETYM International</v>
          </cell>
        </row>
        <row r="37">
          <cell r="B37" t="str">
            <v>134 - iDevcom</v>
          </cell>
        </row>
        <row r="38">
          <cell r="B38" t="str">
            <v>135 - Comptabilité Générale NLT</v>
          </cell>
        </row>
        <row r="39">
          <cell r="B39" t="str">
            <v>136 - Fondation Héritage NDG</v>
          </cell>
        </row>
        <row r="40">
          <cell r="B40" t="str">
            <v>137 - Jetcut</v>
          </cell>
        </row>
        <row r="41">
          <cell r="B41" t="str">
            <v>138 - Pierre Picard - Marcoux Adam Picard</v>
          </cell>
        </row>
        <row r="42">
          <cell r="B42" t="str">
            <v>139 - Beaudoin Monahan</v>
          </cell>
        </row>
        <row r="43">
          <cell r="B43" t="str">
            <v>140 - 9201-1568 QUÉBEC INC.</v>
          </cell>
        </row>
        <row r="44">
          <cell r="B44" t="str">
            <v>141 - Groupe Financier Douville et Ass.</v>
          </cell>
        </row>
        <row r="45">
          <cell r="B45" t="str">
            <v>142 - Technorol</v>
          </cell>
        </row>
        <row r="46">
          <cell r="B46" t="str">
            <v>143 - Luc Lessard CA, Inc.</v>
          </cell>
        </row>
        <row r="47">
          <cell r="B47" t="str">
            <v>144 - Couture vitres d'autos</v>
          </cell>
        </row>
        <row r="48">
          <cell r="B48" t="str">
            <v>145 - Construction J.C.R. Inc. (Carlos Rodriguez)</v>
          </cell>
        </row>
        <row r="49">
          <cell r="B49" t="str">
            <v>146 - CDJL</v>
          </cell>
        </row>
        <row r="50">
          <cell r="B50" t="str">
            <v>147 - Jean-Marc Gravel, CGA</v>
          </cell>
        </row>
        <row r="51">
          <cell r="B51" t="str">
            <v>148 - Jean-Pierre Legris - nom de compagnie à venir</v>
          </cell>
        </row>
        <row r="52">
          <cell r="B52" t="str">
            <v>149 - Innotek</v>
          </cell>
        </row>
        <row r="53">
          <cell r="B53" t="str">
            <v>150 - Suzanne Dubée, avocate</v>
          </cell>
        </row>
        <row r="54">
          <cell r="B54" t="str">
            <v>151 - Visibilart inc.</v>
          </cell>
        </row>
        <row r="55">
          <cell r="B55" t="str">
            <v>152 - 9068-4465 Québec inc</v>
          </cell>
        </row>
        <row r="56">
          <cell r="B56" t="str">
            <v>153 - Innomax</v>
          </cell>
        </row>
        <row r="57">
          <cell r="B57" t="str">
            <v>154 - Sans-ci Sans-ça Traiteurs</v>
          </cell>
        </row>
        <row r="58">
          <cell r="B58" t="str">
            <v>155 - One way Transport (9179-4016 Qc inc)</v>
          </cell>
        </row>
        <row r="59">
          <cell r="B59" t="str">
            <v>156 - Laurent Harvey, CGA</v>
          </cell>
        </row>
        <row r="60">
          <cell r="B60" t="str">
            <v>157 - Fiscalliance inc.</v>
          </cell>
        </row>
        <row r="61">
          <cell r="B61" t="str">
            <v>158 - Service de valets Mont-Tremblant</v>
          </cell>
        </row>
        <row r="62">
          <cell r="B62" t="str">
            <v>159 - Cong Van Kieu et Boi Anh Tran</v>
          </cell>
        </row>
        <row r="63">
          <cell r="B63" t="str">
            <v>160 - Garage de Marcel Vendette</v>
          </cell>
        </row>
        <row r="64">
          <cell r="B64" t="str">
            <v>161 - Ferme Cormier</v>
          </cell>
        </row>
        <row r="65">
          <cell r="B65" t="str">
            <v>162 - Tessier &amp; Cloutier, Arpenteurs Géomètres</v>
          </cell>
        </row>
        <row r="66">
          <cell r="B66" t="str">
            <v>163 - Progestion Michel Lafrance</v>
          </cell>
        </row>
        <row r="67">
          <cell r="B67" t="str">
            <v>164 - René Martin, CA</v>
          </cell>
        </row>
        <row r="68">
          <cell r="B68" t="str">
            <v>165 - McKinnon Groupe Conseil</v>
          </cell>
        </row>
        <row r="69">
          <cell r="B69" t="str">
            <v>166 - Aux Bois fins</v>
          </cell>
        </row>
        <row r="70">
          <cell r="B70" t="str">
            <v>167 - Dominique Racine, CA</v>
          </cell>
        </row>
        <row r="71">
          <cell r="B71" t="str">
            <v>168 - Serrurier L'Élite</v>
          </cell>
        </row>
        <row r="72">
          <cell r="B72" t="str">
            <v>169 - Recrutement intégral</v>
          </cell>
        </row>
        <row r="73">
          <cell r="B73" t="str">
            <v>170 - Café Morgane</v>
          </cell>
        </row>
        <row r="74">
          <cell r="B74" t="str">
            <v>171 - Résidences rivière richelieu</v>
          </cell>
        </row>
        <row r="75">
          <cell r="B75" t="str">
            <v>172 - Mario Belval</v>
          </cell>
        </row>
        <row r="76">
          <cell r="B76" t="str">
            <v>173 - Pierre Mayer, CA</v>
          </cell>
        </row>
        <row r="77">
          <cell r="B77" t="str">
            <v>174 - Carl Boutet - 41…</v>
          </cell>
        </row>
        <row r="78">
          <cell r="B78" t="str">
            <v>175 - NAD Supplements inc</v>
          </cell>
        </row>
        <row r="79">
          <cell r="B79" t="str">
            <v>176 - S.M.C. Installations inc.</v>
          </cell>
        </row>
        <row r="80">
          <cell r="B80" t="str">
            <v>177 - 9024-9111 Québec Inc - Nancy Tremblay</v>
          </cell>
        </row>
        <row r="81">
          <cell r="B81" t="str">
            <v>178 - Assurances Jarry &amp; Associés inc.</v>
          </cell>
        </row>
        <row r="82">
          <cell r="B82" t="str">
            <v>179 - Ébénisterie Dufranbois</v>
          </cell>
        </row>
        <row r="83">
          <cell r="B83" t="str">
            <v>180 - Penda Jacques Cartier</v>
          </cell>
        </row>
        <row r="84">
          <cell r="B84" t="str">
            <v>181 - Annie Tardif Avocate, Inc</v>
          </cell>
        </row>
        <row r="85">
          <cell r="B85" t="str">
            <v>182 - 137567 Canada Inc. - BMR</v>
          </cell>
        </row>
        <row r="86">
          <cell r="B86" t="str">
            <v>183 - Habitations Dalpé</v>
          </cell>
        </row>
        <row r="87">
          <cell r="B87" t="str">
            <v>184 - 341 Auto Plus inc.</v>
          </cell>
        </row>
        <row r="88">
          <cell r="B88" t="str">
            <v>185 - Marc Fournier - 9196-6739 Québec inc.</v>
          </cell>
        </row>
        <row r="89">
          <cell r="B89" t="str">
            <v>186 - Freins et alignements Taschereau inc.</v>
          </cell>
        </row>
        <row r="90">
          <cell r="B90" t="str">
            <v>187 - 4228561 Canada inc. (Cadwork)</v>
          </cell>
        </row>
        <row r="91">
          <cell r="B91" t="str">
            <v>188 - Explorer solution</v>
          </cell>
        </row>
        <row r="92">
          <cell r="B92" t="str">
            <v>189 - Yannick Parent</v>
          </cell>
        </row>
        <row r="93">
          <cell r="B93" t="str">
            <v>190 - 9037-6831 - Daniel Adam</v>
          </cell>
        </row>
        <row r="94">
          <cell r="B94" t="str">
            <v>191 - Chantal Boulay - Marcoux adam picard</v>
          </cell>
        </row>
        <row r="95">
          <cell r="B95" t="str">
            <v>192 - Daniel Turenne (Gestion DP)</v>
          </cell>
        </row>
        <row r="96">
          <cell r="B96" t="str">
            <v>193 - Logiciels Informat</v>
          </cell>
        </row>
        <row r="97">
          <cell r="B97" t="str">
            <v>194 - André Roberge - JMAM</v>
          </cell>
        </row>
        <row r="98">
          <cell r="B98" t="str">
            <v>195 - Hoang Huy Nguyen - Canada inc</v>
          </cell>
        </row>
        <row r="99">
          <cell r="B99" t="str">
            <v>196 - Robert Grégoire</v>
          </cell>
        </row>
        <row r="100">
          <cell r="B100" t="str">
            <v>197 - Léa Consultant</v>
          </cell>
        </row>
        <row r="101">
          <cell r="B101" t="str">
            <v>198 - Maréchalerie Bromont</v>
          </cell>
        </row>
        <row r="102">
          <cell r="B102" t="str">
            <v>199 - Lavage de vitres future inc.</v>
          </cell>
        </row>
        <row r="103">
          <cell r="B103" t="str">
            <v>1000 - Coaching de gestion</v>
          </cell>
        </row>
        <row r="104">
          <cell r="B104" t="str">
            <v>1001 - Ken Armstrong - Canada inc.</v>
          </cell>
        </row>
        <row r="105">
          <cell r="B105" t="str">
            <v>1002 - Bourdon Dufresne Meilleur</v>
          </cell>
        </row>
        <row r="106">
          <cell r="B106" t="str">
            <v>1003 - Martin Roy, CA</v>
          </cell>
        </row>
        <row r="107">
          <cell r="B107" t="str">
            <v>1004 - Gigacon</v>
          </cell>
        </row>
        <row r="108">
          <cell r="B108" t="str">
            <v>1005 - Érecteur international</v>
          </cell>
        </row>
        <row r="109">
          <cell r="B109" t="str">
            <v>1006 - Rénovations Luc Desharnaies</v>
          </cell>
        </row>
        <row r="110">
          <cell r="B110" t="str">
            <v>1007 - Location d'auto Viau</v>
          </cell>
        </row>
        <row r="111">
          <cell r="B111" t="str">
            <v>1008 - Placement Sojel</v>
          </cell>
        </row>
        <row r="112">
          <cell r="B112" t="str">
            <v>1009 - Virtuel graphique</v>
          </cell>
        </row>
        <row r="113">
          <cell r="B113" t="str">
            <v>1010 - Inpoxy</v>
          </cell>
        </row>
        <row r="114">
          <cell r="B114" t="str">
            <v>1011 - Alexandre Lamarsalle - Ostéopathe</v>
          </cell>
        </row>
        <row r="115">
          <cell r="B115" t="str">
            <v>1012 - Assurances Gervais Tremblay</v>
          </cell>
        </row>
        <row r="116">
          <cell r="B116" t="str">
            <v>1013 - Hopital vétérinaire</v>
          </cell>
        </row>
        <row r="117">
          <cell r="B117" t="str">
            <v>1013a - Sébastien et Jérôme</v>
          </cell>
        </row>
        <row r="118">
          <cell r="B118" t="str">
            <v>1013b - Catherine</v>
          </cell>
        </row>
        <row r="119">
          <cell r="B119" t="str">
            <v>1013c - 9216</v>
          </cell>
        </row>
        <row r="120">
          <cell r="B120" t="str">
            <v>1013d - Yves Gosselin et 137888</v>
          </cell>
        </row>
        <row r="121">
          <cell r="B121" t="str">
            <v>1013e - Holdco</v>
          </cell>
        </row>
        <row r="122">
          <cell r="B122" t="str">
            <v>1013f - Gestion AAK Inc.</v>
          </cell>
        </row>
        <row r="123">
          <cell r="B123" t="str">
            <v>1013g - 9199 (Benoit)</v>
          </cell>
        </row>
        <row r="124">
          <cell r="B124" t="str">
            <v>1013h - 9280-2339 Québec inc (Immeuble St-Eustache)</v>
          </cell>
        </row>
        <row r="125">
          <cell r="B125" t="str">
            <v>1013i - GVMI</v>
          </cell>
        </row>
        <row r="126">
          <cell r="B126" t="str">
            <v>1013j - Sébastien et Paul-Hubert - Immobilier</v>
          </cell>
        </row>
        <row r="127">
          <cell r="B127" t="str">
            <v>1013k - Tac Immobilier</v>
          </cell>
        </row>
        <row r="128">
          <cell r="B128" t="str">
            <v>1013L - 9218-4720 Québec Inc (Yves et René)</v>
          </cell>
        </row>
        <row r="129">
          <cell r="B129" t="str">
            <v>1013M - Paul-Hubert</v>
          </cell>
        </row>
        <row r="130">
          <cell r="B130" t="str">
            <v>1014 - Prévost - tous les projets</v>
          </cell>
        </row>
        <row r="131">
          <cell r="B131" t="str">
            <v>1015 - Boucherie Le Portage inc.</v>
          </cell>
        </row>
        <row r="132">
          <cell r="B132" t="str">
            <v>1016 - Création Logicom</v>
          </cell>
        </row>
        <row r="133">
          <cell r="B133" t="str">
            <v>1017 - JL Construction</v>
          </cell>
        </row>
        <row r="134">
          <cell r="B134" t="str">
            <v>1018 - 159247 Canada inc (Richard Gratton)</v>
          </cell>
        </row>
        <row r="135">
          <cell r="B135" t="str">
            <v>1019 - Groupe Synergiciel - Yvon Cadieux</v>
          </cell>
        </row>
        <row r="136">
          <cell r="B136" t="str">
            <v>1020 - 2630-4899 Qc inc (Guy Laterreur)</v>
          </cell>
        </row>
        <row r="137">
          <cell r="B137" t="str">
            <v>1021 - Nathalie Patenaude, CGA</v>
          </cell>
        </row>
        <row r="138">
          <cell r="B138" t="str">
            <v>1022 - Gestion JVJ (Gilles Laforest)</v>
          </cell>
        </row>
        <row r="139">
          <cell r="B139" t="str">
            <v>1023 - 9054-7555 Québec inc (Mikael Dallaire)</v>
          </cell>
        </row>
        <row r="140">
          <cell r="B140" t="str">
            <v>1024 - Liquidations Lemieux inc (Richard Lemieux)</v>
          </cell>
        </row>
        <row r="141">
          <cell r="B141" t="str">
            <v>1025 - Médecin - Gertie Goudreault</v>
          </cell>
        </row>
        <row r="142">
          <cell r="B142" t="str">
            <v>1026 - BW Draper</v>
          </cell>
        </row>
        <row r="143">
          <cell r="B143" t="str">
            <v>1027 - Cléroux Gaboury CA Inc.</v>
          </cell>
        </row>
        <row r="144">
          <cell r="B144" t="str">
            <v>1028 - Claude Marcoux - Marcoux Adam Picard</v>
          </cell>
        </row>
        <row r="145">
          <cell r="B145" t="str">
            <v>1029 - Martin Juteau - inc.</v>
          </cell>
        </row>
        <row r="146">
          <cell r="B146" t="str">
            <v>1030 - Serge Couture - 123476 Canada inc</v>
          </cell>
        </row>
        <row r="147">
          <cell r="B147" t="str">
            <v>1031 - Chiffondolls, Élevage de Ragdolls</v>
          </cell>
        </row>
        <row r="148">
          <cell r="B148" t="str">
            <v>1032 - 9178-0296 Québec inc - Sylvain Pelletier</v>
          </cell>
        </row>
        <row r="149">
          <cell r="B149" t="str">
            <v>1033 - Remax des milles-iles BP CL - Benoit Paradis</v>
          </cell>
        </row>
        <row r="150">
          <cell r="B150" t="str">
            <v>1034 - Les entreprises L. Grenier</v>
          </cell>
        </row>
        <row r="151">
          <cell r="B151" t="str">
            <v>1035 - Gaétan Frédette, CA</v>
          </cell>
        </row>
        <row r="152">
          <cell r="B152" t="str">
            <v>1036 - Assurances JM Beauregard</v>
          </cell>
        </row>
        <row r="153">
          <cell r="B153" t="str">
            <v>1037 - Serré De Looz inc</v>
          </cell>
        </row>
        <row r="154">
          <cell r="B154" t="str">
            <v>1038 - Gaétan Doyon</v>
          </cell>
        </row>
        <row r="155">
          <cell r="B155" t="str">
            <v>1039 - Biovitek</v>
          </cell>
        </row>
        <row r="156">
          <cell r="B156" t="str">
            <v>1040 - Club de patinage Artistique de Laval (Alain Martel)</v>
          </cell>
        </row>
        <row r="157">
          <cell r="B157" t="str">
            <v>1041 - Thierry Samlal, agent immobilier</v>
          </cell>
        </row>
        <row r="158">
          <cell r="B158" t="str">
            <v>1042 - 9164-0672 Québec Inc (Alexandre Payeur)</v>
          </cell>
        </row>
        <row r="159">
          <cell r="B159" t="str">
            <v>1043 - Québec inc (Ruben Larralde)</v>
          </cell>
        </row>
        <row r="160">
          <cell r="B160" t="str">
            <v>1044 - Pierre Séguin - Québec inc</v>
          </cell>
        </row>
        <row r="161">
          <cell r="B161" t="str">
            <v>1045 - CMNJ Immobilier (Philipe coupal et associés)</v>
          </cell>
        </row>
        <row r="162">
          <cell r="B162" t="str">
            <v>1046 - Services d'entretien global</v>
          </cell>
        </row>
        <row r="163">
          <cell r="B163" t="str">
            <v>1047 - Laplante et associés</v>
          </cell>
        </row>
        <row r="164">
          <cell r="B164" t="str">
            <v>1048 - Philippe Buu, Dentiste</v>
          </cell>
        </row>
        <row r="165">
          <cell r="B165" t="str">
            <v>1049 - Suzie Fournelle, Québec inc</v>
          </cell>
        </row>
        <row r="166">
          <cell r="B166" t="str">
            <v>1050 - Monsieur Gazon</v>
          </cell>
        </row>
        <row r="167">
          <cell r="B167" t="str">
            <v>1051 - Arthur Malouin Ltée</v>
          </cell>
        </row>
        <row r="168">
          <cell r="B168" t="str">
            <v>1052 - Robert Binet</v>
          </cell>
        </row>
        <row r="169">
          <cell r="B169" t="str">
            <v>1053 - MXI</v>
          </cell>
        </row>
        <row r="170">
          <cell r="B170" t="str">
            <v>1054 - Yannick Favreau, CA inc.</v>
          </cell>
        </row>
        <row r="171">
          <cell r="B171" t="str">
            <v>1055 - Groupe Ducharme</v>
          </cell>
        </row>
        <row r="172">
          <cell r="B172" t="str">
            <v>1055-B - Groupe Ducharme - Nicole et Bernard</v>
          </cell>
        </row>
        <row r="173">
          <cell r="B173" t="str">
            <v>1055-C - Fiducies Michel et Anne-Marie</v>
          </cell>
        </row>
        <row r="174">
          <cell r="B174" t="str">
            <v>1056 - André Filion &amp; Associé</v>
          </cell>
        </row>
        <row r="175">
          <cell r="B175" t="str">
            <v>1057 - Groupe LM2 inc</v>
          </cell>
        </row>
        <row r="176">
          <cell r="B176" t="str">
            <v>1058 - 9212-0344 Québec inc</v>
          </cell>
        </row>
        <row r="177">
          <cell r="B177" t="str">
            <v>1059 - Café Excel inc</v>
          </cell>
        </row>
        <row r="178">
          <cell r="B178" t="str">
            <v>1060 - Gilles Légaré - inc</v>
          </cell>
        </row>
        <row r="179">
          <cell r="B179" t="str">
            <v>1061 - Gestion Informatique Charles Langevinc GICL inc.</v>
          </cell>
        </row>
        <row r="180">
          <cell r="B180" t="str">
            <v>1062 - Robert Grégoire, CGA</v>
          </cell>
        </row>
        <row r="181">
          <cell r="B181" t="str">
            <v>1063 - Me Mao Chambers</v>
          </cell>
        </row>
        <row r="182">
          <cell r="B182" t="str">
            <v>1064 - Jocelyn Brunelle Assurances inc.</v>
          </cell>
        </row>
        <row r="183">
          <cell r="B183" t="str">
            <v>1065 - Les tricots maxime inc</v>
          </cell>
        </row>
        <row r="184">
          <cell r="B184" t="str">
            <v>1066 - Service et support industriel inc.</v>
          </cell>
        </row>
        <row r="185">
          <cell r="B185" t="str">
            <v>1067 - Gicir inc (Gilles Maillhot)</v>
          </cell>
        </row>
        <row r="186">
          <cell r="B186" t="str">
            <v>1068 - Louise Dessureault et François Bonneau</v>
          </cell>
        </row>
        <row r="187">
          <cell r="B187" t="str">
            <v>1069 - Gestion Profabco</v>
          </cell>
        </row>
        <row r="188">
          <cell r="B188" t="str">
            <v>1070 - Bernard Théoret</v>
          </cell>
        </row>
        <row r="189">
          <cell r="B189" t="str">
            <v>1071 - Les attaches Pelco inc</v>
          </cell>
        </row>
        <row r="190">
          <cell r="B190" t="str">
            <v>1072 - Jérome et Mathieu - résidence personnes agées</v>
          </cell>
        </row>
        <row r="191">
          <cell r="B191" t="str">
            <v>1073 - L'inspecteur Canin inc.</v>
          </cell>
        </row>
        <row r="192">
          <cell r="B192" t="str">
            <v>1074 - Milibec</v>
          </cell>
        </row>
        <row r="193">
          <cell r="B193" t="str">
            <v>1075 - Santco</v>
          </cell>
        </row>
        <row r="194">
          <cell r="B194" t="str">
            <v>1076 - Groupe Boroy Notiplex</v>
          </cell>
        </row>
        <row r="195">
          <cell r="B195" t="str">
            <v>1077 - Pierre Vercheval</v>
          </cell>
        </row>
        <row r="196">
          <cell r="B196" t="str">
            <v>1078 - Les entreprises J.C.R. Belval inc.</v>
          </cell>
        </row>
        <row r="197">
          <cell r="B197" t="str">
            <v>1079 - Les développements du Millésime</v>
          </cell>
        </row>
        <row r="198">
          <cell r="B198" t="str">
            <v>1080 - Bruno Clermont - Cie Québec inc</v>
          </cell>
        </row>
        <row r="199">
          <cell r="B199" t="str">
            <v>1081 - Maçonnerie M. Corriveau</v>
          </cell>
        </row>
        <row r="200">
          <cell r="B200" t="str">
            <v>1082 - 2314-5618 Québec inc.</v>
          </cell>
        </row>
        <row r="201">
          <cell r="B201" t="str">
            <v>1083 - Jean Rainville - Canada inc</v>
          </cell>
        </row>
        <row r="202">
          <cell r="B202" t="str">
            <v>1084 - 9084-4168 Québec inc (Michel Lapadula)</v>
          </cell>
        </row>
        <row r="203">
          <cell r="B203" t="str">
            <v>1085 - MBBA, SENCRL</v>
          </cell>
        </row>
        <row r="204">
          <cell r="B204" t="str">
            <v>1086 - Yvon Dalphond</v>
          </cell>
        </row>
        <row r="205">
          <cell r="B205" t="str">
            <v>1087 - 9258-0703 Québec inc (M. Lacaille)</v>
          </cell>
        </row>
        <row r="206">
          <cell r="B206" t="str">
            <v>1088 - Charles Drolet et Alain Lacaille</v>
          </cell>
        </row>
        <row r="207">
          <cell r="B207" t="str">
            <v>1089 - Alain Lacaille uniquement</v>
          </cell>
        </row>
        <row r="208">
          <cell r="B208" t="str">
            <v>1090 - Coffrage Duc</v>
          </cell>
        </row>
        <row r="209">
          <cell r="B209" t="str">
            <v>1091 - Angelini - Tim Hortons</v>
          </cell>
        </row>
        <row r="210">
          <cell r="B210" t="str">
            <v>1092 - Clinique d'optométrie Lachenaie</v>
          </cell>
        </row>
        <row r="211">
          <cell r="B211" t="str">
            <v>1093 - Richard et Maurice Holder - leurs compagnies de gestion</v>
          </cell>
        </row>
        <row r="212">
          <cell r="B212" t="str">
            <v>1094 - Mario Belval et Yvon Laliberté</v>
          </cell>
        </row>
        <row r="213">
          <cell r="B213" t="str">
            <v>1095 - Yvon Laliberté - planification successorale</v>
          </cell>
        </row>
        <row r="214">
          <cell r="B214" t="str">
            <v>1096 - Construction R Dumouchel</v>
          </cell>
        </row>
        <row r="215">
          <cell r="B215" t="str">
            <v>1097 - SVGO - Denis Hugron</v>
          </cell>
        </row>
        <row r="216">
          <cell r="B216" t="str">
            <v>1098 - Maurice Holder - Compagnie de gestion</v>
          </cell>
        </row>
        <row r="217">
          <cell r="B217" t="str">
            <v>1099 - Gravel et Associés inc.</v>
          </cell>
        </row>
        <row r="218">
          <cell r="B218" t="str">
            <v>1100 - Yvon Laliberté et René Despré</v>
          </cell>
        </row>
        <row r="219">
          <cell r="B219" t="str">
            <v>1101 - 9074-1810 Québec Inc (Bar de M. Adam)</v>
          </cell>
        </row>
        <row r="220">
          <cell r="B220" t="str">
            <v>1102 - Club jeunesse Côte-des-neiges inc.</v>
          </cell>
        </row>
        <row r="221">
          <cell r="B221" t="str">
            <v>1103 - L J Messier Lté (Boulangerie Charlemagne)</v>
          </cell>
        </row>
        <row r="222">
          <cell r="B222" t="str">
            <v>1104 - 3212572 Canada inc (Dismo - client Pierre Picard)</v>
          </cell>
        </row>
        <row r="223">
          <cell r="B223" t="str">
            <v>1105 - Stéphane Gagné, CGA</v>
          </cell>
        </row>
        <row r="224">
          <cell r="B224" t="str">
            <v>1106 - Dr Frédéric Morin Optométriste inc.</v>
          </cell>
        </row>
        <row r="225">
          <cell r="B225" t="str">
            <v>1107 - Gestion Caroussel inc.</v>
          </cell>
        </row>
        <row r="226">
          <cell r="B226" t="str">
            <v>1108 - Bois ronds</v>
          </cell>
        </row>
        <row r="227">
          <cell r="B227" t="str">
            <v>1109 - Gestion Niklo</v>
          </cell>
        </row>
        <row r="228">
          <cell r="B228" t="str">
            <v>1110 - Chauffage Robert Lacombe inc</v>
          </cell>
        </row>
        <row r="229">
          <cell r="B229" t="str">
            <v>1111 - Ferme Oli inc.</v>
          </cell>
        </row>
        <row r="230">
          <cell r="B230" t="str">
            <v>1112 - Kobloth - Vignoble</v>
          </cell>
        </row>
        <row r="231">
          <cell r="B231" t="str">
            <v>1113 - Summum Partenaires financiers</v>
          </cell>
        </row>
        <row r="232">
          <cell r="B232" t="str">
            <v>1114 - Les boitiers Labelle (2005) inc</v>
          </cell>
        </row>
        <row r="233">
          <cell r="B233" t="str">
            <v>1115 - Groupe Atila</v>
          </cell>
        </row>
        <row r="234">
          <cell r="B234" t="str">
            <v>1116 - Éditions de Villers</v>
          </cell>
        </row>
        <row r="235">
          <cell r="B235" t="str">
            <v>1117 - Soudure Rive-Nord Lavoie &amp; Fils inc.</v>
          </cell>
        </row>
        <row r="236">
          <cell r="B236" t="str">
            <v>1118 - RITMA</v>
          </cell>
        </row>
        <row r="237">
          <cell r="B237" t="str">
            <v>1119 - Maçonnerie LS</v>
          </cell>
        </row>
        <row r="238">
          <cell r="B238" t="str">
            <v>1120 - Éric Smith - Maçonnerie LS</v>
          </cell>
        </row>
        <row r="239">
          <cell r="B239" t="str">
            <v>1121 - ATR Communication</v>
          </cell>
        </row>
        <row r="240">
          <cell r="B240" t="str">
            <v>1122 - Les entreprises Houle Excavation inc.</v>
          </cell>
        </row>
        <row r="241">
          <cell r="B241" t="str">
            <v>1123 - Martial Lavoie inc</v>
          </cell>
        </row>
        <row r="242">
          <cell r="B242" t="str">
            <v>1124 - Nathalie Bourgeois</v>
          </cell>
        </row>
        <row r="243">
          <cell r="B243" t="str">
            <v>1125 - Commandare inc</v>
          </cell>
        </row>
        <row r="244">
          <cell r="B244" t="str">
            <v>1126 - Assurance Harvey Richard inc</v>
          </cell>
        </row>
        <row r="245">
          <cell r="B245" t="str">
            <v>1127 - FERNAND GAMACHE COURTIER D'ASSURANCES INC.</v>
          </cell>
        </row>
        <row r="246">
          <cell r="B246" t="str">
            <v>1128 - Gagnon, Tremblay inc.</v>
          </cell>
        </row>
        <row r="247">
          <cell r="B247" t="str">
            <v>1129 - François Lebreux</v>
          </cell>
        </row>
        <row r="248">
          <cell r="B248" t="str">
            <v>1130 - Yupi</v>
          </cell>
        </row>
        <row r="249">
          <cell r="B249" t="str">
            <v>1131 - Les entreprises Archi-Pelle inc</v>
          </cell>
        </row>
        <row r="250">
          <cell r="B250" t="str">
            <v>1132 - Alpha Mosaïk</v>
          </cell>
        </row>
        <row r="251">
          <cell r="B251" t="str">
            <v>1133 - Biplan (Yannick)</v>
          </cell>
        </row>
        <row r="252">
          <cell r="B252" t="str">
            <v>1134 - Air Trans Express</v>
          </cell>
        </row>
        <row r="253">
          <cell r="B253" t="str">
            <v>1135 - Service Planifié Techno-Choc</v>
          </cell>
        </row>
        <row r="254">
          <cell r="B254" t="str">
            <v>1136 - Arbo-en-ciel (Guy Doucet)</v>
          </cell>
        </row>
        <row r="255">
          <cell r="B255" t="str">
            <v>1137 - Brodeur Beauchamps SENC</v>
          </cell>
        </row>
        <row r="256">
          <cell r="B256" t="str">
            <v>1138 - 9241-7344 Québec inc (Carl Paquin)</v>
          </cell>
        </row>
        <row r="257">
          <cell r="B257" t="str">
            <v>1139 - Alain Villeneuve</v>
          </cell>
        </row>
        <row r="258">
          <cell r="B258" t="str">
            <v>1140 - Informatique Amérix inc</v>
          </cell>
        </row>
        <row r="259">
          <cell r="B259" t="str">
            <v>1141 - Gestion Psy-com inc.</v>
          </cell>
        </row>
        <row r="260">
          <cell r="B260" t="str">
            <v>1142 - Les entreprises Brient &amp; Lalonde</v>
          </cell>
        </row>
        <row r="261">
          <cell r="B261" t="str">
            <v>1143 - Technobiz (Jacques Bourbonnet)</v>
          </cell>
        </row>
        <row r="262">
          <cell r="B262" t="str">
            <v>1144 - 9056-3149 Québec inc (Bar B3)</v>
          </cell>
        </row>
        <row r="263">
          <cell r="B263" t="str">
            <v>1145 - Rotisserie des chutes</v>
          </cell>
        </row>
        <row r="264">
          <cell r="B264" t="str">
            <v>1146 - Hydromax Gatineau</v>
          </cell>
        </row>
        <row r="265">
          <cell r="B265" t="str">
            <v>1147 - Paré assurances</v>
          </cell>
        </row>
        <row r="266">
          <cell r="B266" t="str">
            <v>1148 - Maitres-Points</v>
          </cell>
        </row>
        <row r="267">
          <cell r="B267" t="str">
            <v>1149 - Dulude Perreault Assurances inc</v>
          </cell>
        </row>
        <row r="268">
          <cell r="B268" t="str">
            <v>1150 - Joman</v>
          </cell>
        </row>
        <row r="269">
          <cell r="B269" t="str">
            <v>1151 - I3 International</v>
          </cell>
        </row>
        <row r="270">
          <cell r="B270" t="str">
            <v>1152 - Construction Fasma inc.</v>
          </cell>
        </row>
        <row r="271">
          <cell r="B271" t="str">
            <v>1153 - Ékomini</v>
          </cell>
        </row>
        <row r="272">
          <cell r="B272" t="str">
            <v>1154 - Roxane Hamelin Avocate inc</v>
          </cell>
        </row>
        <row r="273">
          <cell r="B273" t="str">
            <v>1155 - LogiBM</v>
          </cell>
        </row>
        <row r="274">
          <cell r="B274" t="str">
            <v>1156 - Altima Solutions</v>
          </cell>
        </row>
        <row r="275">
          <cell r="B275" t="str">
            <v>1157 - Cabana Assurances</v>
          </cell>
        </row>
        <row r="276">
          <cell r="B276" t="str">
            <v>1158 - CCQ Assurances</v>
          </cell>
        </row>
        <row r="277">
          <cell r="B277" t="str">
            <v>1159 - École de conduite PAC inc.</v>
          </cell>
        </row>
        <row r="278">
          <cell r="B278" t="str">
            <v>1160 - AssurExpert Boisselle Inc.</v>
          </cell>
        </row>
        <row r="279">
          <cell r="B279" t="str">
            <v>1161 - Les enseignes Gilbert Bourgouin inc</v>
          </cell>
        </row>
        <row r="280">
          <cell r="B280" t="str">
            <v>1162 - Les services d'entretien Gemme 1986 inc.</v>
          </cell>
        </row>
        <row r="281">
          <cell r="B281" t="str">
            <v>1163 - D.R. Maçonnerie inc</v>
          </cell>
        </row>
        <row r="282">
          <cell r="B282" t="str">
            <v>1164 - ACRoyal</v>
          </cell>
        </row>
        <row r="283">
          <cell r="B283" t="str">
            <v>1165 - Innofort</v>
          </cell>
        </row>
        <row r="284">
          <cell r="B284" t="str">
            <v>1166 - Josée Roy, Notaire</v>
          </cell>
        </row>
        <row r="285">
          <cell r="B285" t="str">
            <v>1167 - Marie-Claude Auger</v>
          </cell>
        </row>
        <row r="286">
          <cell r="B286" t="str">
            <v>1168 - Zéa informatique</v>
          </cell>
        </row>
        <row r="287">
          <cell r="B287" t="str">
            <v>1169 - André Hamelin</v>
          </cell>
        </row>
        <row r="288">
          <cell r="B288" t="str">
            <v>1170 - Réparation et Maintenance RRPG inc</v>
          </cell>
        </row>
        <row r="289">
          <cell r="B289" t="str">
            <v>1171 - Assurancia - Marcel Hamel inc</v>
          </cell>
        </row>
        <row r="290">
          <cell r="B290" t="str">
            <v>1172 - Richard Provencher</v>
          </cell>
        </row>
        <row r="291">
          <cell r="B291" t="str">
            <v>1173 - KSNM</v>
          </cell>
        </row>
        <row r="292">
          <cell r="B292" t="str">
            <v>1174 - 9043-3939 Québec inc (Michel Ravary Assurance)</v>
          </cell>
        </row>
        <row r="293">
          <cell r="B293" t="str">
            <v>1175 - Jac-Par inc</v>
          </cell>
        </row>
        <row r="294">
          <cell r="B294" t="str">
            <v>1176 - 9138-3380 Québec inc (Ghyslain Trudel Électricien)</v>
          </cell>
        </row>
        <row r="295">
          <cell r="B295" t="str">
            <v>1177 - Pneus et mécanique serge Lefebvre</v>
          </cell>
        </row>
        <row r="296">
          <cell r="B296" t="str">
            <v>1178 - Nikolas Blanchette</v>
          </cell>
        </row>
        <row r="297">
          <cell r="B297" t="str">
            <v>1179 - Paul Béland et compagnie</v>
          </cell>
        </row>
        <row r="298">
          <cell r="B298" t="str">
            <v>1180 - Gina Dubé inc</v>
          </cell>
        </row>
        <row r="299">
          <cell r="B299" t="str">
            <v>1181 - Suspensions Longueuil</v>
          </cell>
        </row>
        <row r="300">
          <cell r="B300" t="str">
            <v>1182 - Machinerie Québec.com inc</v>
          </cell>
        </row>
        <row r="301">
          <cell r="B301" t="str">
            <v>1183 - Aqua Terra Expéditions inc.</v>
          </cell>
        </row>
        <row r="302">
          <cell r="B302" t="str">
            <v>1184 - Dr Sylvain Mc Mahon Optométriste inc.</v>
          </cell>
        </row>
        <row r="303">
          <cell r="B303" t="str">
            <v>1185 - J.P. Soubry, Distribution Représentation ltée</v>
          </cell>
        </row>
        <row r="304">
          <cell r="B304" t="str">
            <v>1186 - Les jardins Lemire inc</v>
          </cell>
        </row>
        <row r="305">
          <cell r="B305" t="str">
            <v>1187 - Ti-Bonhomme Excavation inc</v>
          </cell>
        </row>
        <row r="306">
          <cell r="B306" t="str">
            <v>1188 - Fluet Assurances inc.</v>
          </cell>
        </row>
        <row r="307">
          <cell r="B307" t="str">
            <v>1189 - 8372276 Canada inc (France Pelletier)</v>
          </cell>
        </row>
        <row r="308">
          <cell r="B308" t="str">
            <v>1190 - Tavares et cie</v>
          </cell>
        </row>
        <row r="309">
          <cell r="B309" t="str">
            <v>1191 - Gestion Gimajo</v>
          </cell>
        </row>
        <row r="310">
          <cell r="B310" t="str">
            <v>1192 - Mindcore</v>
          </cell>
        </row>
        <row r="311">
          <cell r="B311" t="str">
            <v>1193 - Solstice</v>
          </cell>
        </row>
        <row r="312">
          <cell r="B312" t="str">
            <v>1194 - Phan (Vétérinaire)</v>
          </cell>
        </row>
        <row r="313">
          <cell r="B313" t="str">
            <v>1195 - NGA</v>
          </cell>
        </row>
        <row r="314">
          <cell r="B314" t="str">
            <v>1196 - Les Immeubles Vito Randazzo inc</v>
          </cell>
        </row>
        <row r="315">
          <cell r="B315" t="str">
            <v>1197 - Marco Gaggino avocat inc.</v>
          </cell>
        </row>
        <row r="316">
          <cell r="B316" t="str">
            <v>1198 - Beccor</v>
          </cell>
        </row>
        <row r="317">
          <cell r="B317" t="str">
            <v>1199 - Procétec</v>
          </cell>
        </row>
        <row r="318">
          <cell r="B318" t="str">
            <v>1200 - Réfection Magma inc.</v>
          </cell>
        </row>
        <row r="319">
          <cell r="B319" t="str">
            <v>1201 - Pierre Moreau avocat</v>
          </cell>
        </row>
        <row r="320">
          <cell r="B320" t="str">
            <v>1202 - Courtage conseil Birar inc</v>
          </cell>
        </row>
        <row r="321">
          <cell r="B321" t="str">
            <v>1203 - Les produits Sanitaires Royal Net inc</v>
          </cell>
        </row>
        <row r="322">
          <cell r="B322" t="str">
            <v>1204 - Benoit Portugais et conjointe</v>
          </cell>
        </row>
        <row r="323">
          <cell r="B323" t="str">
            <v>1205 - Josée Fortin, Massothérapeuthe</v>
          </cell>
        </row>
        <row r="324">
          <cell r="B324" t="str">
            <v>1206 - Gestion GTM Inc</v>
          </cell>
        </row>
        <row r="325">
          <cell r="B325" t="str">
            <v>1207 - Alain Payette</v>
          </cell>
        </row>
        <row r="326">
          <cell r="B326" t="str">
            <v>1208 - Rénotech</v>
          </cell>
        </row>
        <row r="327">
          <cell r="B327" t="str">
            <v>1209 - 9285-7325 Québec inc</v>
          </cell>
        </row>
        <row r="328">
          <cell r="B328" t="str">
            <v>1210 - Vape-Dépôt</v>
          </cell>
        </row>
        <row r="329">
          <cell r="B329" t="str">
            <v>1211 - 9163-2563 Québec Inc. (Micah Dass)</v>
          </cell>
        </row>
        <row r="330">
          <cell r="B330" t="str">
            <v>1212 - Dr Julie Boivin, M.D.</v>
          </cell>
        </row>
        <row r="331">
          <cell r="B331" t="str">
            <v>1213 - 9030-1425 Québec inc (Pierre Nicoforo)</v>
          </cell>
        </row>
        <row r="332">
          <cell r="B332" t="str">
            <v>1214 - Groupe Latitude</v>
          </cell>
        </row>
        <row r="333">
          <cell r="B333" t="str">
            <v>1215 - Gestion Pierre Sabourin inc</v>
          </cell>
        </row>
        <row r="334">
          <cell r="B334" t="str">
            <v>1216 - Studio D</v>
          </cell>
        </row>
        <row r="335">
          <cell r="B335" t="str">
            <v>1217 - Protection Incendie fédéral</v>
          </cell>
        </row>
        <row r="336">
          <cell r="B336" t="str">
            <v>1218 - Innovasol inc.</v>
          </cell>
        </row>
        <row r="337">
          <cell r="B337" t="str">
            <v>1219 - Instal-O-Gaz inc.</v>
          </cell>
        </row>
        <row r="338">
          <cell r="B338" t="str">
            <v>1220 - Scrapbooking Céramique (9179-6847 Québec inc)</v>
          </cell>
        </row>
        <row r="339">
          <cell r="B339" t="str">
            <v>1221 - CDLB - 9298-9649 Québec inc (François Germano)</v>
          </cell>
        </row>
        <row r="340">
          <cell r="B340" t="str">
            <v>1222 - Piscine Instech inc.</v>
          </cell>
        </row>
        <row r="341">
          <cell r="B341" t="str">
            <v>1223 - Bablito Industries inc</v>
          </cell>
        </row>
        <row r="342">
          <cell r="B342" t="str">
            <v>1224 - Atome Inspection inc</v>
          </cell>
        </row>
        <row r="343">
          <cell r="B343" t="str">
            <v>1225 - Stor-All inc</v>
          </cell>
        </row>
        <row r="344">
          <cell r="B344" t="str">
            <v>1230 - Climatisation Repentigny</v>
          </cell>
        </row>
        <row r="345">
          <cell r="B345" t="str">
            <v>1231 - Optiprint</v>
          </cell>
        </row>
        <row r="346">
          <cell r="B346" t="str">
            <v>1232 - Mélanie Bonhomme et cie</v>
          </cell>
        </row>
        <row r="347">
          <cell r="B347" t="str">
            <v>1233 - Global King inc</v>
          </cell>
        </row>
        <row r="348">
          <cell r="B348" t="str">
            <v>1234 - Gaétan Bolduc inc</v>
          </cell>
        </row>
        <row r="349">
          <cell r="B349" t="str">
            <v>1235 - Auberge Lafontaine</v>
          </cell>
        </row>
        <row r="350">
          <cell r="B350" t="str">
            <v>1236 - Brigitte Martin Avocate</v>
          </cell>
        </row>
        <row r="351">
          <cell r="B351" t="str">
            <v>1237 - Bois Dorval inc.</v>
          </cell>
        </row>
        <row r="352">
          <cell r="B352" t="str">
            <v>1238 - Chaput Assurances</v>
          </cell>
        </row>
        <row r="353">
          <cell r="B353" t="str">
            <v>1239 - Taverne du Sud</v>
          </cell>
        </row>
        <row r="354">
          <cell r="B354" t="str">
            <v>1240 - Fleury Formes inc</v>
          </cell>
        </row>
        <row r="355">
          <cell r="B355" t="str">
            <v>1241 - 9165-6538 Québec inc (Phon Chau Tan)</v>
          </cell>
        </row>
        <row r="356">
          <cell r="B356" t="str">
            <v>1242 - Isolant VIP Inc.</v>
          </cell>
        </row>
        <row r="357">
          <cell r="B357" t="str">
            <v>1243 - Équipe Univers Selle</v>
          </cell>
        </row>
        <row r="358">
          <cell r="B358" t="str">
            <v>1244 - 9229-8850 Québec inc (Liquidation 125)</v>
          </cell>
        </row>
        <row r="359">
          <cell r="B359" t="str">
            <v>1245 - Gestion Carlos Cordoba Inc.</v>
          </cell>
        </row>
        <row r="360">
          <cell r="B360" t="str">
            <v>1246 - Coffrage Henri Simard Inc.</v>
          </cell>
        </row>
        <row r="361">
          <cell r="B361" t="str">
            <v>1247 - Artotech intégration inc</v>
          </cell>
        </row>
        <row r="362">
          <cell r="B362" t="str">
            <v>1248 - Les entreprises Christine Chapeau inc.</v>
          </cell>
        </row>
        <row r="363">
          <cell r="B363" t="str">
            <v>1249 -Les Plantations De Wolfe inc</v>
          </cell>
        </row>
        <row r="364">
          <cell r="B364" t="str">
            <v>1250 - Dafco Électrique inc</v>
          </cell>
        </row>
        <row r="365">
          <cell r="B365" t="str">
            <v>1251 - GSE</v>
          </cell>
        </row>
        <row r="366">
          <cell r="B366" t="str">
            <v>1252 - Abdul et Mohammad (Tim Hortons)</v>
          </cell>
        </row>
        <row r="367">
          <cell r="B367" t="str">
            <v>1253 - À Hauteur d'Homme</v>
          </cell>
        </row>
        <row r="368">
          <cell r="B368" t="str">
            <v>1254 - On board data Systems</v>
          </cell>
        </row>
        <row r="369">
          <cell r="B369" t="str">
            <v>1255 - Piscines A9</v>
          </cell>
        </row>
        <row r="370">
          <cell r="B370" t="str">
            <v>1256 - NCN Cardinal</v>
          </cell>
        </row>
        <row r="371">
          <cell r="B371" t="str">
            <v>1257 - Moja Technologies</v>
          </cell>
        </row>
        <row r="372">
          <cell r="B372" t="str">
            <v>1258 - MAF Courtier Immobilier inc</v>
          </cell>
        </row>
        <row r="373">
          <cell r="B373" t="str">
            <v>1259 - APPQ</v>
          </cell>
        </row>
        <row r="374">
          <cell r="B374" t="str">
            <v>1260 - Lunettes Dépôt inc</v>
          </cell>
        </row>
        <row r="375">
          <cell r="B375" t="str">
            <v>1261 - Alain Pilon CPA Inc.</v>
          </cell>
        </row>
        <row r="376">
          <cell r="B376" t="str">
            <v>1262 - Messina</v>
          </cell>
        </row>
        <row r="377">
          <cell r="B377" t="str">
            <v>1263 - Centre dentaire Patrick Canonne</v>
          </cell>
        </row>
        <row r="378">
          <cell r="B378" t="str">
            <v>1264 - Nathalie Bruneau - Bleuetière</v>
          </cell>
        </row>
        <row r="379">
          <cell r="B379" t="str">
            <v>1265 - Les logiciels E-Staff</v>
          </cell>
        </row>
        <row r="380">
          <cell r="B380" t="str">
            <v>1266 - Société de gestion Retco Lté</v>
          </cell>
        </row>
        <row r="381">
          <cell r="B381" t="str">
            <v>1267 - Consortium des courtiers indépendants inc</v>
          </cell>
        </row>
        <row r="382">
          <cell r="B382" t="str">
            <v>1268 - Gestion Marianth inc</v>
          </cell>
        </row>
        <row r="383">
          <cell r="B383" t="str">
            <v>1269 - HDirect Télécom inc</v>
          </cell>
        </row>
        <row r="384">
          <cell r="B384" t="str">
            <v>1270 - Gil Goyette, Architecture Conseil</v>
          </cell>
        </row>
        <row r="385">
          <cell r="B385" t="str">
            <v>1271 - Les érablières Lalanne inc</v>
          </cell>
        </row>
        <row r="386">
          <cell r="B386" t="str">
            <v>1272 - DSM</v>
          </cell>
        </row>
        <row r="387">
          <cell r="B387" t="str">
            <v>1273 - Harbec et fils</v>
          </cell>
        </row>
        <row r="388">
          <cell r="B388" t="str">
            <v>1274 - Beaudoin Dinh, CPA</v>
          </cell>
        </row>
        <row r="389">
          <cell r="B389" t="str">
            <v>1275 - FFARIQ</v>
          </cell>
        </row>
        <row r="390">
          <cell r="B390" t="str">
            <v>1276 - Marie-Pierre Guay</v>
          </cell>
        </row>
        <row r="391">
          <cell r="B391" t="str">
            <v>1277 - Halte garderie la citronelle enr</v>
          </cell>
        </row>
        <row r="392">
          <cell r="B392" t="str">
            <v>1278 - Gestion &amp; Développement Bergeron Gagné</v>
          </cell>
        </row>
        <row r="393">
          <cell r="B393" t="str">
            <v>1279 - A.D. Portes et Fenêtres inc.</v>
          </cell>
        </row>
        <row r="394">
          <cell r="B394" t="str">
            <v>1280 - Physio Ergo +</v>
          </cell>
        </row>
        <row r="395">
          <cell r="B395" t="str">
            <v>1281 - SERVICE CONSEILS P.C.D.A. INC</v>
          </cell>
        </row>
        <row r="396">
          <cell r="B396" t="str">
            <v>1282 - Aux Saveurs de Sevelin</v>
          </cell>
        </row>
        <row r="397">
          <cell r="B397" t="str">
            <v>1283 - Atelier d’ébénisterie SMJ</v>
          </cell>
        </row>
        <row r="398">
          <cell r="B398" t="str">
            <v>1284 - Ameublement Concept Confort inc</v>
          </cell>
        </row>
        <row r="399">
          <cell r="B399" t="str">
            <v>1285 - Bernard Labelle CPA</v>
          </cell>
        </row>
        <row r="400">
          <cell r="B400" t="str">
            <v>1286 - Isolation F Larente</v>
          </cell>
        </row>
        <row r="401">
          <cell r="B401" t="str">
            <v>1287 - Taxpro (Alain Lachapelle)</v>
          </cell>
        </row>
        <row r="402">
          <cell r="B402" t="str">
            <v>1288 - Messier et Associés - Gilles Séguin, CPA</v>
          </cell>
        </row>
        <row r="403">
          <cell r="B403" t="str">
            <v>1289 - Les entreprises P. Marion inc.</v>
          </cell>
        </row>
        <row r="404">
          <cell r="B404" t="str">
            <v>1290 - Luc Massé</v>
          </cell>
        </row>
        <row r="405">
          <cell r="B405" t="str">
            <v>1291 - Accès Habitation</v>
          </cell>
        </row>
        <row r="406">
          <cell r="B406" t="str">
            <v>1292 - Assurancia Inc</v>
          </cell>
        </row>
        <row r="407">
          <cell r="B407" t="str">
            <v>1293 - Roger Villemur, CPA</v>
          </cell>
        </row>
        <row r="408">
          <cell r="B408" t="str">
            <v>1294 - RESSAQ</v>
          </cell>
        </row>
        <row r="409">
          <cell r="B409" t="str">
            <v>1295 - Bellefeuille Assurances</v>
          </cell>
        </row>
        <row r="410">
          <cell r="B410" t="str">
            <v>1296 - 9206-0797 Québec inc (Réjean Noël)</v>
          </cell>
        </row>
        <row r="411">
          <cell r="B411" t="str">
            <v>1297 - Luc Aubin</v>
          </cell>
        </row>
        <row r="412">
          <cell r="B412" t="str">
            <v>1298 - Peter Quinn Courtier Hypothécaire inc</v>
          </cell>
        </row>
        <row r="413">
          <cell r="B413" t="str">
            <v>1299 - Pedro Antunes</v>
          </cell>
        </row>
        <row r="414">
          <cell r="B414" t="str">
            <v>1300 - Les entreprises Limoges inc</v>
          </cell>
        </row>
        <row r="415">
          <cell r="B415" t="str">
            <v>1301 - Alain Gagnon</v>
          </cell>
        </row>
        <row r="416">
          <cell r="B416" t="str">
            <v>1302 - Sylvain Jacques</v>
          </cell>
        </row>
        <row r="417">
          <cell r="B417" t="str">
            <v>1303 - Yanick Lamothe</v>
          </cell>
        </row>
        <row r="418">
          <cell r="B418" t="str">
            <v>1304 - Performance Chasse-Pêche Inc.</v>
          </cell>
        </row>
        <row r="419">
          <cell r="B419" t="str">
            <v>1305 - 9230-4302 Québec inc (Francis Gaudreau)</v>
          </cell>
        </row>
        <row r="420">
          <cell r="B420" t="str">
            <v>1306 - Hopital vétérinaire Saint-Lambert Inc.</v>
          </cell>
        </row>
        <row r="421">
          <cell r="B421" t="str">
            <v>1307 - Adam Vaillancourt</v>
          </cell>
        </row>
        <row r="422">
          <cell r="B422" t="str">
            <v>1308 - Imprimerie Lanaudière</v>
          </cell>
        </row>
        <row r="423">
          <cell r="B423" t="str">
            <v>1309 - Caisse Populaire de St-Roch</v>
          </cell>
        </row>
        <row r="424">
          <cell r="B424" t="str">
            <v>1310 - Lefaivre, Labrèche, Gagné, SENCRL</v>
          </cell>
        </row>
        <row r="425">
          <cell r="B425" t="str">
            <v>1311 - Solmatech</v>
          </cell>
        </row>
        <row r="426">
          <cell r="B426" t="str">
            <v>1312 - Dominic Massé, Dentiste</v>
          </cell>
        </row>
        <row r="427">
          <cell r="B427" t="str">
            <v>1313 - Boulanger &amp; Paquin, CPA Inc.</v>
          </cell>
        </row>
        <row r="428">
          <cell r="B428" t="str">
            <v>1314 - Manon Coulombe, CPA Inc</v>
          </cell>
        </row>
        <row r="429">
          <cell r="B429" t="str">
            <v>1315 - Manon Lafortune inc.</v>
          </cell>
        </row>
        <row r="430">
          <cell r="B430" t="str">
            <v>1316 - EstrieVet inc</v>
          </cell>
        </row>
        <row r="431">
          <cell r="B431" t="str">
            <v>1317 - Gestion Mario Giard inc.</v>
          </cell>
        </row>
        <row r="432">
          <cell r="B432" t="str">
            <v>1318 - Dr Marie-ève Théorêt Optomométriste inc</v>
          </cell>
        </row>
        <row r="433">
          <cell r="B433" t="str">
            <v>1319 - Dr Sophie Richar Optométriste inc</v>
          </cell>
        </row>
        <row r="434">
          <cell r="B434" t="str">
            <v>1320 - Gaztek inc</v>
          </cell>
        </row>
        <row r="435">
          <cell r="B435" t="str">
            <v>1321 - 2328-3476 Québec inc (Paul et Louis Moïse)</v>
          </cell>
        </row>
        <row r="436">
          <cell r="B436" t="str">
            <v>1322 - Gestion NESSS Inc</v>
          </cell>
        </row>
        <row r="437">
          <cell r="B437" t="str">
            <v>1323 - Filiatrault Assurances Inc.</v>
          </cell>
        </row>
        <row r="438">
          <cell r="B438" t="str">
            <v>1324 - Solartech inc</v>
          </cell>
        </row>
        <row r="439">
          <cell r="B439" t="str">
            <v>1325 - Centre de rénovations LB Inc.</v>
          </cell>
        </row>
        <row r="440">
          <cell r="B440" t="str">
            <v>1326 - Construction Alexandre Paré inc.</v>
          </cell>
        </row>
        <row r="441">
          <cell r="B441" t="str">
            <v>1327 - Services conseils JPCPA Inc.</v>
          </cell>
        </row>
        <row r="442">
          <cell r="B442" t="str">
            <v>1328 - Création Juar Inc.</v>
          </cell>
        </row>
        <row r="443">
          <cell r="B443" t="str">
            <v>1329 - Finstar inc (Simon Drouin)</v>
          </cell>
        </row>
        <row r="444">
          <cell r="B444" t="str">
            <v>1330 - Mapppex inc (Sylvain Michaud)</v>
          </cell>
        </row>
        <row r="445">
          <cell r="B445" t="str">
            <v>1331 - 9275-1072 Québec inc (Sylvie Cousineau)</v>
          </cell>
        </row>
        <row r="446">
          <cell r="B446" t="str">
            <v>1332 - Vincent Roy</v>
          </cell>
        </row>
        <row r="447">
          <cell r="B447" t="str">
            <v>1333 - Advic Sécurité inc</v>
          </cell>
        </row>
        <row r="448">
          <cell r="B448" t="str">
            <v>1334 - Latitude Nord</v>
          </cell>
        </row>
        <row r="449">
          <cell r="B449" t="str">
            <v>1335 - Camping du Lac Sandysun</v>
          </cell>
        </row>
        <row r="450">
          <cell r="B450" t="str">
            <v>1336 - Caméléon Média</v>
          </cell>
        </row>
        <row r="451">
          <cell r="B451" t="str">
            <v>1337 - Deschênes &amp; Deschênes inc (CPA)</v>
          </cell>
        </row>
        <row r="452">
          <cell r="B452" t="str">
            <v>1338 - Planification financière Donald Ross Inc.</v>
          </cell>
        </row>
        <row r="453">
          <cell r="B453" t="str">
            <v>1339 - 9051-1916 Québec inc (Natural World Distribution)</v>
          </cell>
        </row>
        <row r="454">
          <cell r="B454" t="str">
            <v>1340 - Les entreprises de Rodage D.G.M. Inc.</v>
          </cell>
        </row>
        <row r="455">
          <cell r="B455" t="str">
            <v>1341 - Yvon Labelle (Québec inc)</v>
          </cell>
        </row>
        <row r="456">
          <cell r="B456" t="str">
            <v>1342 - Revêtements Pierre Chagnon inc</v>
          </cell>
        </row>
        <row r="457">
          <cell r="B457" t="str">
            <v>1343 - 9355-2479 Québec inc (frères Boucher)</v>
          </cell>
        </row>
        <row r="458">
          <cell r="B458" t="str">
            <v>1344 - Golf Dev Inc (Rolland Fontaine)</v>
          </cell>
        </row>
        <row r="459">
          <cell r="B459" t="str">
            <v>1345 - Camping Sol Air Inc (Ghyslain Foucault)</v>
          </cell>
        </row>
        <row r="460">
          <cell r="B460" t="str">
            <v>1346 - 9296-3875 Québec inc (Yvan Boivin)</v>
          </cell>
        </row>
        <row r="461">
          <cell r="B461" t="str">
            <v>1347 - 9220-6986 Québec inc (Taxi Van Medic)</v>
          </cell>
        </row>
        <row r="462">
          <cell r="B462" t="str">
            <v>1348 - Maurice Chiasson, CPA</v>
          </cell>
        </row>
        <row r="463">
          <cell r="B463" t="str">
            <v>1349 - 124667 Canada inc (Honda Ste-Rose)</v>
          </cell>
        </row>
        <row r="464">
          <cell r="B464" t="str">
            <v>1350 - Acier Altitube inc.</v>
          </cell>
        </row>
        <row r="465">
          <cell r="B465" t="str">
            <v>1351 - 9058-2982 Québec inc (Mario Buonanno)</v>
          </cell>
        </row>
        <row r="466">
          <cell r="B466" t="str">
            <v>1352 - Michel Jarry Multimédia inc</v>
          </cell>
        </row>
        <row r="467">
          <cell r="B467" t="str">
            <v>1353 - Dieco Finition inc</v>
          </cell>
        </row>
        <row r="468">
          <cell r="B468" t="str">
            <v>1354 - Placements Imamedjian inc</v>
          </cell>
        </row>
        <row r="469">
          <cell r="B469" t="str">
            <v>1355 - Serge Bouchard Assurances Inc.</v>
          </cell>
        </row>
        <row r="470">
          <cell r="B470" t="str">
            <v>1356 - LA Hébert Ltée</v>
          </cell>
        </row>
        <row r="471">
          <cell r="B471" t="str">
            <v>1357 - Groupe 4M Inc</v>
          </cell>
        </row>
        <row r="472">
          <cell r="B472" t="str">
            <v>1358 - 2543-1263 Québec inc (André Martel)</v>
          </cell>
        </row>
        <row r="473">
          <cell r="B473" t="str">
            <v>1359 - Gestion Marc Lalonde Inc.</v>
          </cell>
        </row>
        <row r="474">
          <cell r="B474" t="str">
            <v>1360 - Les Pétroles Expert Inc.</v>
          </cell>
        </row>
        <row r="475">
          <cell r="B475" t="str">
            <v>1361 - Nick Pizzeria</v>
          </cell>
        </row>
        <row r="476">
          <cell r="B476" t="str">
            <v>1362 - Productions Evelyn Dubois inc</v>
          </cell>
        </row>
        <row r="477">
          <cell r="B477" t="str">
            <v>1363 - Géant du livre</v>
          </cell>
        </row>
        <row r="478">
          <cell r="B478" t="str">
            <v>1364 - Apprentissage Andrago Inc.</v>
          </cell>
        </row>
        <row r="479">
          <cell r="B479" t="str">
            <v>1365 - Technidek inc</v>
          </cell>
        </row>
        <row r="480">
          <cell r="B480" t="str">
            <v>1366 - 9208-2783 Québec inc (Mariane Antar - Garderie Éducative)</v>
          </cell>
        </row>
        <row r="481">
          <cell r="B481" t="str">
            <v>1367 - 9313-8238 Québec inc (Café Pacquebot)</v>
          </cell>
        </row>
        <row r="482">
          <cell r="B482" t="str">
            <v>1368 - 9351-5344 Québec inc (Suzanne Bolduc)</v>
          </cell>
        </row>
        <row r="483">
          <cell r="B483" t="str">
            <v>1369 - Groupe Touchette</v>
          </cell>
        </row>
        <row r="484">
          <cell r="B484" t="str">
            <v>1370 - RM Solutions</v>
          </cell>
        </row>
        <row r="485">
          <cell r="B485" t="str">
            <v>1380 - Juriglobal inc.</v>
          </cell>
        </row>
        <row r="486">
          <cell r="B486" t="str">
            <v>1381 - Les immeubles Barasso</v>
          </cell>
        </row>
        <row r="487">
          <cell r="B487" t="str">
            <v>1382 - Union des employés et employées de service - Section Locale 800</v>
          </cell>
        </row>
        <row r="488">
          <cell r="B488" t="str">
            <v>1383 - Aluminium St-Antoine Inc.</v>
          </cell>
        </row>
        <row r="489">
          <cell r="B489" t="str">
            <v>1384 - Mélanie Kfoury (Compagnie)</v>
          </cell>
        </row>
        <row r="490">
          <cell r="B490" t="str">
            <v>1385 - Solution Mécanique Raposo Inc.</v>
          </cell>
        </row>
        <row r="491">
          <cell r="B491" t="str">
            <v>1386 - J.A Maintenance Inc.</v>
          </cell>
        </row>
        <row r="492">
          <cell r="B492" t="str">
            <v>1387 - Les Estrades du Québec (Sylvain Dubé)</v>
          </cell>
        </row>
        <row r="493">
          <cell r="B493" t="str">
            <v>1388 - Capitaine Vap (Dany Borduas)</v>
          </cell>
        </row>
        <row r="494">
          <cell r="B494" t="str">
            <v>1389 - 9041-7569 Québec inc (Alain Bossé)</v>
          </cell>
        </row>
        <row r="495">
          <cell r="B495" t="str">
            <v>1390 - Les rénovations Innoverre Inc (Luc Forget)</v>
          </cell>
        </row>
        <row r="496">
          <cell r="B496" t="str">
            <v>1391 - 9039-7043 Québec inc (Grafik Rapide)</v>
          </cell>
        </row>
        <row r="497">
          <cell r="B497" t="str">
            <v>1392 - H Milot</v>
          </cell>
        </row>
        <row r="498">
          <cell r="B498" t="str">
            <v>1393 - 9254-8148 Québec inc (Sylvie Guillemette)</v>
          </cell>
        </row>
        <row r="499">
          <cell r="B499" t="str">
            <v>1394 - Pavillon Laurendeau</v>
          </cell>
        </row>
        <row r="500">
          <cell r="B500" t="str">
            <v>1395 - Gestion Serge Garneau Inc</v>
          </cell>
        </row>
        <row r="501">
          <cell r="B501" t="str">
            <v>1396 - Ascenseur EGM Inc.</v>
          </cell>
        </row>
        <row r="502">
          <cell r="B502" t="str">
            <v>1397 - 9350-1807 Québec Inc (Martin Racicot)</v>
          </cell>
        </row>
        <row r="503">
          <cell r="B503" t="str">
            <v>1398 - Robert St-Jacques</v>
          </cell>
        </row>
        <row r="504">
          <cell r="B504" t="str">
            <v>1399 - Ascenseur Éléva Pro Inc.</v>
          </cell>
        </row>
        <row r="505">
          <cell r="B505" t="str">
            <v>1400 - 2744-6160 Québec inc (Daniel Martel)</v>
          </cell>
        </row>
        <row r="506">
          <cell r="B506" t="str">
            <v>1401 - Solar &amp; Beaudoin Assurances Inc.</v>
          </cell>
        </row>
        <row r="507">
          <cell r="B507" t="str">
            <v>1402 - Transport Duryval Inc.</v>
          </cell>
        </row>
        <row r="508">
          <cell r="B508" t="str">
            <v>1403 - Spécialiste Diagnostic Auto Inc.</v>
          </cell>
        </row>
        <row r="509">
          <cell r="B509" t="str">
            <v>1404 - Coffrage Garneau Inc.</v>
          </cell>
        </row>
        <row r="510">
          <cell r="B510" t="str">
            <v>1405 - 9310-9411 Québec Inc. (Alain Gingras et Chantal Bouillon)</v>
          </cell>
        </row>
        <row r="511">
          <cell r="B511" t="str">
            <v>1406 - Relais - La feuille d'érable - Cabane à sucre Inc.</v>
          </cell>
        </row>
        <row r="512">
          <cell r="B512" t="str">
            <v>1407 - Savons Prolav Inc.</v>
          </cell>
        </row>
        <row r="513">
          <cell r="B513" t="str">
            <v>1408 - Épandage Dion</v>
          </cell>
        </row>
        <row r="514">
          <cell r="B514" t="str">
            <v>1409 - Services de Grues Sauvé Inc.</v>
          </cell>
        </row>
        <row r="515">
          <cell r="B515" t="str">
            <v>1410 - Courir Québec Inc.</v>
          </cell>
        </row>
        <row r="516">
          <cell r="B516" t="str">
            <v>1411 - Fortin Dansereau Inc.</v>
          </cell>
        </row>
        <row r="517">
          <cell r="B517" t="str">
            <v>1412 - 9115-2041 Québec Inc (Sports aux Puces Québec)</v>
          </cell>
        </row>
        <row r="518">
          <cell r="B518" t="str">
            <v>1413 - Services d'auto Ste-Rose Inc.</v>
          </cell>
        </row>
        <row r="519">
          <cell r="B519" t="str">
            <v>1414 - 9254-4816 Québec Inc. (Stéphane Delisle)</v>
          </cell>
        </row>
        <row r="520">
          <cell r="B520" t="str">
            <v>1415 - La fondation Romeo Ouellet</v>
          </cell>
        </row>
        <row r="521">
          <cell r="B521" t="str">
            <v>1416 - Docteur du pare-brise (Chantal)</v>
          </cell>
        </row>
        <row r="522">
          <cell r="B522" t="str">
            <v>1417 - Rose des vents (Lorraine et Claude)</v>
          </cell>
        </row>
        <row r="523">
          <cell r="B523" t="str">
            <v>1418 - Reprodoc</v>
          </cell>
        </row>
        <row r="524">
          <cell r="B524" t="str">
            <v>1419 - Provencher &amp; Associés Inc.</v>
          </cell>
        </row>
        <row r="525">
          <cell r="B525" t="str">
            <v>1420 - Planification Maluka</v>
          </cell>
        </row>
        <row r="526">
          <cell r="B526" t="str">
            <v>1421 - Clinique d'optométrie l'Assomption</v>
          </cell>
        </row>
        <row r="527">
          <cell r="B527" t="str">
            <v>1422 - Sécurité Incendie S.M.J. Inc (Serge Martel)</v>
          </cell>
        </row>
        <row r="528">
          <cell r="B528" t="str">
            <v>1423 - 9217-0083 Québec Inc (Daniel Guilbaudeau)</v>
          </cell>
        </row>
        <row r="529">
          <cell r="B529" t="str">
            <v>1424 - Gestenv Inc. (Yves Patenaude)</v>
          </cell>
        </row>
        <row r="530">
          <cell r="B530" t="str">
            <v>1425 - SPISC (Sébastien Parayre)</v>
          </cell>
        </row>
        <row r="531">
          <cell r="B531" t="str">
            <v>1426 - Sadsquare Studio Inc.</v>
          </cell>
        </row>
        <row r="532">
          <cell r="B532" t="str">
            <v>1427 - Kiva Design et Communication (2005) Inc.</v>
          </cell>
        </row>
        <row r="533">
          <cell r="B533" t="str">
            <v>1428 - Literie Laurier Inc.</v>
          </cell>
        </row>
        <row r="534">
          <cell r="B534" t="str">
            <v>1429 - 9309-3664 Québec Inc. (François Brouillette)</v>
          </cell>
        </row>
        <row r="535">
          <cell r="B535" t="str">
            <v>1430 - Librairie Lu-Lu Inc.</v>
          </cell>
        </row>
        <row r="536">
          <cell r="B536" t="str">
            <v>1431 - Groupe Médical Gaumond Inc</v>
          </cell>
        </row>
        <row r="537">
          <cell r="B537" t="str">
            <v>1432 - Maitre Glacier Repentigny</v>
          </cell>
        </row>
        <row r="538">
          <cell r="B538" t="str">
            <v>1433 - 9260-0774 Québec Inc (Concept-pro Paysagement Inc)</v>
          </cell>
        </row>
        <row r="539">
          <cell r="B539" t="str">
            <v>1434 - Després Laliberté Inc.</v>
          </cell>
        </row>
        <row r="540">
          <cell r="B540" t="str">
            <v>1435 - Comptabilité Express</v>
          </cell>
        </row>
        <row r="541">
          <cell r="B541" t="str">
            <v>1436 - Synergie Ti Inc. (Julie Morin)</v>
          </cell>
        </row>
        <row r="542">
          <cell r="B542" t="str">
            <v>1437 - Entreprise CPI Inc.</v>
          </cell>
        </row>
        <row r="543">
          <cell r="B543" t="str">
            <v>1438 - VR Médic Inc.</v>
          </cell>
        </row>
        <row r="544">
          <cell r="B544" t="str">
            <v>1439 - APNQ</v>
          </cell>
        </row>
        <row r="545">
          <cell r="B545" t="str">
            <v>1440 - 9032-2553 Québec Inc (Gilbert Tanguay)</v>
          </cell>
        </row>
        <row r="546">
          <cell r="B546" t="str">
            <v>1441 - Usinage de Précision JMR Inc.</v>
          </cell>
        </row>
        <row r="547">
          <cell r="B547" t="str">
            <v>1442 - Les réalisations conceptum international Inc.</v>
          </cell>
        </row>
        <row r="548">
          <cell r="B548" t="str">
            <v>1443 - Metaservices Inc (Clovis)</v>
          </cell>
        </row>
        <row r="549">
          <cell r="B549" t="str">
            <v>1444 - Groupe JCE (Jean-Claude Elias)</v>
          </cell>
        </row>
        <row r="550">
          <cell r="B550" t="str">
            <v>1445 - Maxime Dupuis Électrique Inc.</v>
          </cell>
        </row>
        <row r="551">
          <cell r="B551" t="str">
            <v>1446 - Francis Beaudin CPA</v>
          </cell>
        </row>
        <row r="552">
          <cell r="B552" t="str">
            <v>1447 - Salles de bain Immersion Inc.</v>
          </cell>
        </row>
        <row r="553">
          <cell r="B553" t="str">
            <v>1448 - 9055-4627 Québec Inc (Nancy Côté)</v>
          </cell>
        </row>
        <row r="554">
          <cell r="B554" t="str">
            <v>1449 - Services Électrique Langford (Marco Langford)</v>
          </cell>
        </row>
        <row r="555">
          <cell r="B555" t="str">
            <v>1450 - Les Constructions Penn Inc.</v>
          </cell>
        </row>
        <row r="556">
          <cell r="B556" t="str">
            <v>1451 - SMI Qc Inc.</v>
          </cell>
        </row>
        <row r="557">
          <cell r="B557" t="str">
            <v>1452 - Perr-Électrique Inc.</v>
          </cell>
        </row>
        <row r="558">
          <cell r="B558" t="str">
            <v>1453 - 9339-1811 Québec Inc (Annie Groulx)</v>
          </cell>
        </row>
        <row r="559">
          <cell r="B559" t="str">
            <v>1454 - Pierre Aubertin, Comptable</v>
          </cell>
        </row>
        <row r="560">
          <cell r="B560" t="str">
            <v>1455 - Concept Convoyeur Debien Inc.</v>
          </cell>
        </row>
        <row r="561">
          <cell r="B561" t="str">
            <v>1456 - Restaurant Chez Fabien</v>
          </cell>
        </row>
        <row r="562">
          <cell r="B562" t="str">
            <v>1457 - Méfatech Inc.</v>
          </cell>
        </row>
        <row r="563">
          <cell r="B563" t="str">
            <v>1458 - Les portes industrielles Indotech Inc.</v>
          </cell>
        </row>
        <row r="564">
          <cell r="B564" t="str">
            <v>1459 - Markus Hommes Inc.</v>
          </cell>
        </row>
        <row r="565">
          <cell r="B565" t="str">
            <v>1460 - Concassage Pelletier</v>
          </cell>
        </row>
        <row r="566">
          <cell r="B566" t="str">
            <v>1461 - 9278-1954 Québec Inc (Éric Ouellet - M. Gazon)</v>
          </cell>
        </row>
        <row r="567">
          <cell r="B567" t="str">
            <v>1462 - Activix Inc.</v>
          </cell>
        </row>
        <row r="568">
          <cell r="B568" t="str">
            <v>1463 - Sophie Bergeron (Holding)</v>
          </cell>
        </row>
        <row r="569">
          <cell r="B569" t="str">
            <v>1464 - Claude Carrier CPA Inc.</v>
          </cell>
        </row>
        <row r="570">
          <cell r="B570" t="str">
            <v>1465 - DR Valérie Trudel Inc</v>
          </cell>
        </row>
        <row r="571">
          <cell r="B571" t="str">
            <v>1466 - Les constructions Maruca Ltée</v>
          </cell>
        </row>
        <row r="572">
          <cell r="B572" t="str">
            <v>1467 - Maurice Duquette</v>
          </cell>
        </row>
        <row r="573">
          <cell r="B573" t="str">
            <v>1468 - Vitrerie Supreme</v>
          </cell>
        </row>
        <row r="574">
          <cell r="B574" t="str">
            <v>1469 - Yannic Dumais</v>
          </cell>
        </row>
        <row r="575">
          <cell r="B575" t="str">
            <v>1470 - Voyage ALM (Nathalie)</v>
          </cell>
        </row>
        <row r="576">
          <cell r="B576" t="str">
            <v>1471 - Centre PQL</v>
          </cell>
        </row>
        <row r="577">
          <cell r="B577" t="str">
            <v>1472 - Équipe Jacques Morin</v>
          </cell>
        </row>
        <row r="578">
          <cell r="B578" t="str">
            <v>1473 - Louis-Philippe Langlois</v>
          </cell>
        </row>
        <row r="579">
          <cell r="B579" t="str">
            <v>1474 - Services Érick Latendresse Inc.</v>
          </cell>
        </row>
        <row r="580">
          <cell r="B580" t="str">
            <v>1475 - Sablage Lanaudière</v>
          </cell>
        </row>
        <row r="581">
          <cell r="B581" t="str">
            <v>1476 - Maud Du Sablon (Inc)</v>
          </cell>
        </row>
        <row r="582">
          <cell r="B582" t="str">
            <v>1477 - Éequinox Stratégies Inc</v>
          </cell>
        </row>
        <row r="583">
          <cell r="B583" t="str">
            <v>1478 - Iso Énergie Inc.</v>
          </cell>
        </row>
        <row r="584">
          <cell r="B584" t="str">
            <v>1479 - Groupe Conseil S.C.O. Inc</v>
          </cell>
        </row>
        <row r="585">
          <cell r="B585" t="str">
            <v>1480 - La Gardienne Inc.</v>
          </cell>
        </row>
        <row r="586">
          <cell r="B586" t="str">
            <v>1481 - Agence de Voyages Robillard</v>
          </cell>
        </row>
        <row r="587">
          <cell r="B587" t="str">
            <v>1482 - Yocom Inc.</v>
          </cell>
        </row>
        <row r="588">
          <cell r="B588" t="str">
            <v>1483 - Entreprises Multi PM Inc.</v>
          </cell>
        </row>
        <row r="589">
          <cell r="B589" t="str">
            <v>1484 - Finex Briques &amp; Enduits</v>
          </cell>
        </row>
        <row r="590">
          <cell r="B590" t="str">
            <v>1485 - Les Industries Hertech Inc (Claude Hérard)</v>
          </cell>
        </row>
        <row r="591">
          <cell r="B591" t="str">
            <v>1486 - Pièces d'auto Laplaine Ltée</v>
          </cell>
        </row>
        <row r="592">
          <cell r="B592" t="str">
            <v>1487 - Maranda Lauzon</v>
          </cell>
        </row>
        <row r="593">
          <cell r="B593" t="str">
            <v>1488 - Bijouterie Paré</v>
          </cell>
        </row>
        <row r="594">
          <cell r="B594" t="str">
            <v>1489 - François Doré</v>
          </cell>
        </row>
        <row r="595">
          <cell r="B595" t="str">
            <v>1490 - Vignôme</v>
          </cell>
        </row>
        <row r="596">
          <cell r="B596" t="str">
            <v>1491 - Mobilium</v>
          </cell>
        </row>
        <row r="597">
          <cell r="B597" t="str">
            <v>1492 - Catherine Luu D.M.D. Inc.</v>
          </cell>
        </row>
        <row r="598">
          <cell r="B598" t="str">
            <v>1493 - Labelle Mini-Excavation Inc.</v>
          </cell>
        </row>
        <row r="599">
          <cell r="B599" t="str">
            <v>1494 - Lyse Denommé, CPA</v>
          </cell>
        </row>
        <row r="600">
          <cell r="B600" t="str">
            <v>1495 - 9286-7621 Québec Inc (Hugo Noury)</v>
          </cell>
        </row>
        <row r="601">
          <cell r="B601" t="str">
            <v>1496 - Stéphane Borgeaud (compagnie)</v>
          </cell>
        </row>
        <row r="602">
          <cell r="B602" t="str">
            <v>1497 - Habitations Chouinard</v>
          </cell>
        </row>
        <row r="603">
          <cell r="B603" t="str">
            <v>1498 - Bergeron &amp; Senécal S.E.N.C. Comptables professionnels agréés</v>
          </cell>
        </row>
        <row r="604">
          <cell r="B604" t="str">
            <v>1499 - Produits Non Ferreux Gauthier Inc.</v>
          </cell>
        </row>
        <row r="605">
          <cell r="B605" t="str">
            <v>1500 - Salon de Quilles Rawdon Inc.</v>
          </cell>
        </row>
        <row r="606">
          <cell r="B606" t="str">
            <v>1501 - Dooly's Chateauguay (Denis Poitras)</v>
          </cell>
        </row>
        <row r="607">
          <cell r="B607" t="str">
            <v>1502 - Sina Construction</v>
          </cell>
        </row>
        <row r="608">
          <cell r="B608" t="str">
            <v>1503 - Assurancia Mongeau Campeau Inc.</v>
          </cell>
        </row>
        <row r="609">
          <cell r="B609" t="str">
            <v>1504 - Martin Therrien (association)</v>
          </cell>
        </row>
        <row r="610">
          <cell r="B610" t="str">
            <v>1505 - Ultragen</v>
          </cell>
        </row>
        <row r="611">
          <cell r="B611" t="str">
            <v>1506 - Vet Marie-Hélène Tétreault</v>
          </cell>
        </row>
        <row r="612">
          <cell r="B612" t="str">
            <v>1507 - Amélie Thériault (Compagnie)</v>
          </cell>
        </row>
        <row r="613">
          <cell r="B613" t="str">
            <v>1508 - La moderna</v>
          </cell>
        </row>
        <row r="614">
          <cell r="B614" t="str">
            <v>1509 - Ébénisterie R&amp;R Péloquin</v>
          </cell>
        </row>
        <row r="615">
          <cell r="B615" t="str">
            <v>1510 - Patricia Nicole M.D.</v>
          </cell>
        </row>
        <row r="616">
          <cell r="B616" t="str">
            <v>1511 - Paysagement Naturex Inc.</v>
          </cell>
        </row>
        <row r="617">
          <cell r="B617" t="str">
            <v>1512 - Nettoyage JMC Inc.</v>
          </cell>
        </row>
        <row r="618">
          <cell r="B618" t="str">
            <v>1513 - 9230-8410 Québec Inc (Normand Lajoie)</v>
          </cell>
        </row>
        <row r="619">
          <cell r="B619" t="str">
            <v>1514 - R.I. Résidence de Bellechasse Inc. (Sylvie Rocheleau)</v>
          </cell>
        </row>
        <row r="620">
          <cell r="B620" t="str">
            <v>1515 - Vision AMJ Inc.</v>
          </cell>
        </row>
        <row r="621">
          <cell r="B621" t="str">
            <v>1516 - Canplex</v>
          </cell>
        </row>
        <row r="622">
          <cell r="B622" t="str">
            <v>1517 - 9189-0558 Québec Inc (Martin Fullum)</v>
          </cell>
        </row>
        <row r="623">
          <cell r="B623" t="str">
            <v>1518 - Les Placements Gilles Frappier Inc.</v>
          </cell>
        </row>
        <row r="624">
          <cell r="B624" t="str">
            <v>1519 - CJO Construction Inc,</v>
          </cell>
        </row>
        <row r="625">
          <cell r="B625" t="str">
            <v>1520 - Groupe GB Couvreur (9216-6867 Québec Inc)</v>
          </cell>
        </row>
        <row r="626">
          <cell r="B626" t="str">
            <v>1521 - Les expertises Fortech Ltée (Claude Fortin)</v>
          </cell>
        </row>
        <row r="627">
          <cell r="B627" t="str">
            <v>1522 - PS Laporte Inc. (Pierre Laporte)</v>
          </cell>
        </row>
        <row r="628">
          <cell r="B628" t="str">
            <v>1523 - Bernier Rhéaume Renaud, CPA, S.E.P.</v>
          </cell>
        </row>
        <row r="629">
          <cell r="B629" t="str">
            <v>1524 - Matteau Électrique</v>
          </cell>
        </row>
        <row r="630">
          <cell r="B630" t="str">
            <v>1525 - Crescendo Pharma Inc</v>
          </cell>
        </row>
        <row r="631">
          <cell r="B631" t="str">
            <v>1526 - Yola RX Inc</v>
          </cell>
        </row>
        <row r="632">
          <cell r="B632" t="str">
            <v>1527 - 9101-1924 Québec Inc. (Trizart Alliance - Pierre Lemieux)</v>
          </cell>
        </row>
        <row r="633">
          <cell r="B633" t="str">
            <v>1528 - Huwiz Inc.</v>
          </cell>
        </row>
        <row r="634">
          <cell r="B634" t="str">
            <v>1529 - Les Séchoirs à bois St-Roch Inc</v>
          </cell>
        </row>
        <row r="635">
          <cell r="B635" t="str">
            <v>1530 - Buro Design International A. Q. Inc.</v>
          </cell>
        </row>
        <row r="636">
          <cell r="B636" t="str">
            <v>1531 - Ville de Mercier</v>
          </cell>
        </row>
        <row r="637">
          <cell r="B637" t="str">
            <v>1532 - Claude Dubé et compagnie</v>
          </cell>
        </row>
        <row r="638">
          <cell r="B638" t="str">
            <v>1533 - Jean Daniel Debroski Avocat</v>
          </cell>
        </row>
        <row r="639">
          <cell r="B639" t="str">
            <v>1534 - Site web www.twotinytoads.com</v>
          </cell>
        </row>
        <row r="640">
          <cell r="B640" t="str">
            <v>1535 - Kia Ste-Agathe (Gregory Navasse)</v>
          </cell>
        </row>
        <row r="641">
          <cell r="B641" t="str">
            <v>1536 - SST Construction (2016) Inc.</v>
          </cell>
        </row>
        <row r="642">
          <cell r="B642" t="str">
            <v>1537 - Garderie les petites coccinnelles</v>
          </cell>
        </row>
        <row r="643">
          <cell r="B643" t="str">
            <v>1538 - Gilles Turbide CPA</v>
          </cell>
        </row>
        <row r="644">
          <cell r="B644" t="str">
            <v>1539 - Willie Forge Inc</v>
          </cell>
        </row>
        <row r="645">
          <cell r="B645" t="str">
            <v>1540 - QuatreCentQuatre</v>
          </cell>
        </row>
        <row r="646">
          <cell r="B646" t="str">
            <v>1541 - Groupe Teltech (François Tessier)</v>
          </cell>
        </row>
        <row r="647">
          <cell r="B647" t="str">
            <v>1542 - Jacques Renaud CPA Inc.</v>
          </cell>
        </row>
        <row r="648">
          <cell r="B648" t="str">
            <v>1543 - Les entreprises Paul E Marcotte Inc.</v>
          </cell>
        </row>
        <row r="649">
          <cell r="B649" t="str">
            <v>1544 - 9257-9069 Québec Inc (François Breault)</v>
          </cell>
        </row>
        <row r="650">
          <cell r="B650" t="str">
            <v>1545 - Planification MD (Michel Desroches)</v>
          </cell>
        </row>
        <row r="651">
          <cell r="B651" t="str">
            <v>1546 - Publipage</v>
          </cell>
        </row>
        <row r="652">
          <cell r="B652" t="str">
            <v>1547 - Kina Communications</v>
          </cell>
        </row>
        <row r="653">
          <cell r="B653" t="str">
            <v>1548 - Hendel et Carl Dumas</v>
          </cell>
        </row>
        <row r="654">
          <cell r="B654" t="str">
            <v>1549 - 9229-6086 Québec Inc (Jean-Pierre Blais)</v>
          </cell>
        </row>
        <row r="655">
          <cell r="B655" t="str">
            <v>1550 - Construction SGI Inc. (Stéphane Gariépy)</v>
          </cell>
        </row>
        <row r="656">
          <cell r="B656" t="str">
            <v>1551 - Luxi Soin Inc (Nathalie Richard)</v>
          </cell>
        </row>
        <row r="657">
          <cell r="B657" t="str">
            <v>1552 - 9431-4002 Québec Inc (Marco Adornetto)</v>
          </cell>
        </row>
        <row r="658">
          <cell r="B658" t="str">
            <v>1553 - Roberto Mayer</v>
          </cell>
        </row>
        <row r="659">
          <cell r="B659" t="str">
            <v>1554 - Destination Hockey Inc.</v>
          </cell>
        </row>
        <row r="660">
          <cell r="B660" t="str">
            <v>1555 - Boutique Le Pentagone Inc.</v>
          </cell>
        </row>
        <row r="661">
          <cell r="B661" t="str">
            <v>1556 - Remorque Terrebonne Inc.</v>
          </cell>
        </row>
        <row r="662">
          <cell r="B662" t="str">
            <v>1557 - Transport Gaby Trépanier Inc.</v>
          </cell>
        </row>
        <row r="663">
          <cell r="B663" t="str">
            <v>1558 - Laboratoire Orthométrix Inc.</v>
          </cell>
        </row>
        <row r="664">
          <cell r="B664" t="str">
            <v>1559 - Francis Lemieux</v>
          </cell>
        </row>
        <row r="665">
          <cell r="B665" t="str">
            <v>1560 - Normand Faubert</v>
          </cell>
        </row>
        <row r="666">
          <cell r="B666" t="str">
            <v>1561 - Services de Pneus Robert Inc</v>
          </cell>
        </row>
        <row r="667">
          <cell r="B667" t="str">
            <v>1562 - Aux P'Tites Gâteries Inc.</v>
          </cell>
        </row>
        <row r="668">
          <cell r="B668" t="str">
            <v>1563 - Prosystech Inc.</v>
          </cell>
        </row>
        <row r="669">
          <cell r="B669" t="str">
            <v>1564 - Distribution FG (François Gariépy)</v>
          </cell>
        </row>
        <row r="670">
          <cell r="B670" t="str">
            <v>1565 - Prima Ressource (Frédéric Lucas)</v>
          </cell>
        </row>
        <row r="671">
          <cell r="B671" t="str">
            <v>1566 - Pretech Inc. (Shawn Guilbert)</v>
          </cell>
        </row>
        <row r="672">
          <cell r="B672" t="str">
            <v>1567 - Ferme Trem-Blé Enr</v>
          </cell>
        </row>
        <row r="673">
          <cell r="B673" t="str">
            <v>1568 - Autolube AMS (Yvon Boucher)</v>
          </cell>
        </row>
        <row r="674">
          <cell r="B674" t="str">
            <v>1569 - Luc Vinet</v>
          </cell>
        </row>
        <row r="675">
          <cell r="B675" t="str">
            <v>1570 - Jean-Daniel Debkoski Avocat Inc.</v>
          </cell>
        </row>
        <row r="676">
          <cell r="B676" t="str">
            <v>1571 - Aménagement Extérieur Synthek Québec Inc (Vincent Guérin)</v>
          </cell>
        </row>
        <row r="677">
          <cell r="B677" t="str">
            <v>1572 - Étoile de Mascouche</v>
          </cell>
        </row>
        <row r="678">
          <cell r="B678" t="str">
            <v>1573 - Groupe Magnan (Patrice Magnan)</v>
          </cell>
        </row>
        <row r="679">
          <cell r="B679" t="str">
            <v>1574 - Golf de La Presqu'ile</v>
          </cell>
        </row>
        <row r="680">
          <cell r="B680" t="str">
            <v>1575 - Loca-Médic Inc</v>
          </cell>
        </row>
        <row r="681">
          <cell r="B681" t="str">
            <v>1576 - SRS Informatique</v>
          </cell>
        </row>
        <row r="682">
          <cell r="B682" t="str">
            <v>1577 - Canvent</v>
          </cell>
        </row>
        <row r="683">
          <cell r="B683" t="str">
            <v>1578 - Piscine Spa Archambault Inc.</v>
          </cell>
        </row>
        <row r="684">
          <cell r="B684" t="str">
            <v>1579 - LFG Distribution Inc (Jonathan Bark)</v>
          </cell>
        </row>
        <row r="685">
          <cell r="B685" t="str">
            <v>1580 - Ébénisterie MAM Inc.</v>
          </cell>
        </row>
        <row r="686">
          <cell r="B686" t="str">
            <v>1581 - Isolation Hogue</v>
          </cell>
        </row>
        <row r="687">
          <cell r="B687" t="str">
            <v>1582 - Conceptra Mobilier de bureau Inc.</v>
          </cell>
        </row>
        <row r="688">
          <cell r="B688" t="str">
            <v>1583 - Groupe ITES Canada Inc.</v>
          </cell>
        </row>
        <row r="689">
          <cell r="B689" t="str">
            <v>1584 - Division Nouvel Age</v>
          </cell>
        </row>
        <row r="690">
          <cell r="B690" t="str">
            <v>1585 - Nadeau Foresterie</v>
          </cell>
        </row>
        <row r="691">
          <cell r="B691" t="str">
            <v>1586 - Groupe Nord Action</v>
          </cell>
        </row>
        <row r="692">
          <cell r="B692" t="str">
            <v>1587 - Salaison Limoges</v>
          </cell>
        </row>
        <row r="693">
          <cell r="B693" t="str">
            <v>1588 - IMS Textiles Inc.</v>
          </cell>
        </row>
        <row r="694">
          <cell r="B694" t="str">
            <v>1589 - Lithomédia (1990) Inc.</v>
          </cell>
        </row>
        <row r="695">
          <cell r="B695" t="str">
            <v>1590 - Transport South Bec Express Inc</v>
          </cell>
        </row>
        <row r="696">
          <cell r="B696" t="str">
            <v>1591 - Dépanneur Lafortune et Filles Inc.</v>
          </cell>
        </row>
        <row r="697">
          <cell r="B697" t="str">
            <v>1592 - Morin Assurances (John Morin)</v>
          </cell>
        </row>
        <row r="698">
          <cell r="B698" t="str">
            <v>1593 - VGA Communication (Gaston Auclair)</v>
          </cell>
        </row>
        <row r="699">
          <cell r="B699" t="str">
            <v>1594 - Multicoupes de Bois D.M. Inc.</v>
          </cell>
        </row>
        <row r="700">
          <cell r="B700" t="str">
            <v>1595 - Construction PRP Inc.</v>
          </cell>
        </row>
        <row r="701">
          <cell r="B701" t="str">
            <v>1596 - Mélanie Jalbert</v>
          </cell>
        </row>
        <row r="702">
          <cell r="B702" t="str">
            <v>1597 - NVS Studio</v>
          </cell>
        </row>
        <row r="703">
          <cell r="B703" t="str">
            <v>1598 - Sphère DI Inc.</v>
          </cell>
        </row>
        <row r="704">
          <cell r="B704" t="str">
            <v>1599 - Suzanne Cadieux (9151-3457 Québec Inc.)</v>
          </cell>
        </row>
        <row r="705">
          <cell r="B705" t="str">
            <v>1600 - Velec Inc.</v>
          </cell>
        </row>
        <row r="706">
          <cell r="B706" t="str">
            <v>1601 - 9346-6332 Québec Inc (Logisphère Immobilier)</v>
          </cell>
        </row>
        <row r="707">
          <cell r="B707" t="str">
            <v>1602 - Clinique Vétérinaire Lavaltrie Inc.</v>
          </cell>
        </row>
        <row r="708">
          <cell r="B708" t="str">
            <v>1603 - 2584875 Canada Inc (Michel Puskas)</v>
          </cell>
        </row>
        <row r="709">
          <cell r="B709" t="str">
            <v>1604 - 9318-7193 Québec Inc (Patrick Doyon)</v>
          </cell>
        </row>
        <row r="710">
          <cell r="B710" t="str">
            <v>1605 - Salon Monaco (Maxime Laforest)</v>
          </cell>
        </row>
        <row r="711">
          <cell r="B711" t="str">
            <v>1606 - Groupe Multi Distribution (Christopher Gagné)</v>
          </cell>
        </row>
        <row r="712">
          <cell r="B712" t="str">
            <v>1607 - Jacques Leblanc, CPA</v>
          </cell>
        </row>
        <row r="713">
          <cell r="B713" t="str">
            <v>1608 - Gestion Clin D'Oeil Inc.(Josée Carrier)</v>
          </cell>
        </row>
        <row r="714">
          <cell r="B714" t="str">
            <v>1609 - Centre de Golfs Lanaudière</v>
          </cell>
        </row>
        <row r="715">
          <cell r="B715" t="str">
            <v>1610 - 9099-3452 Québec Inc. (André Boulet)</v>
          </cell>
        </row>
        <row r="716">
          <cell r="B716" t="str">
            <v>1611 - Racine Petits Fruits 2014 Inc.</v>
          </cell>
        </row>
        <row r="717">
          <cell r="B717" t="str">
            <v>1612 - Carole Poissant Inc</v>
          </cell>
        </row>
        <row r="718">
          <cell r="B718" t="str">
            <v>1613 - Atelier Mark Lumber Inc.</v>
          </cell>
        </row>
        <row r="719">
          <cell r="B719" t="str">
            <v>1614 - Jean-Robert Lalonde Optométriste Inc</v>
          </cell>
        </row>
        <row r="720">
          <cell r="B720" t="str">
            <v>1615 - Serge Michaud Électricien Inc.</v>
          </cell>
        </row>
        <row r="721">
          <cell r="B721" t="str">
            <v>1616 - Société de gestion Diane Coutu Inc.</v>
          </cell>
        </row>
        <row r="722">
          <cell r="B722" t="str">
            <v>1617 - SMI Technologies Inc.</v>
          </cell>
        </row>
        <row r="723">
          <cell r="B723" t="str">
            <v>1618 - Clinique d'Assurance-Groupe PST Inc</v>
          </cell>
        </row>
        <row r="724">
          <cell r="B724" t="str">
            <v>1619 - Devolutions Inc.</v>
          </cell>
        </row>
        <row r="725">
          <cell r="B725" t="str">
            <v>1620 - Substructur Expert-Conseil Inc.</v>
          </cell>
        </row>
        <row r="726">
          <cell r="B726" t="str">
            <v>1621 - La Cie Repentigny Électrique Inc.</v>
          </cell>
        </row>
        <row r="727">
          <cell r="B727" t="str">
            <v>1622 - Martin L'Écuyer (Société à créer)</v>
          </cell>
        </row>
        <row r="728">
          <cell r="B728" t="str">
            <v>1623 - Adaptaid</v>
          </cell>
        </row>
        <row r="729">
          <cell r="B729" t="str">
            <v>1624 - Chaussures Villeneuves</v>
          </cell>
        </row>
        <row r="730">
          <cell r="B730" t="str">
            <v>1625- Gestion Claude Pelland Inc</v>
          </cell>
        </row>
        <row r="731">
          <cell r="B731" t="str">
            <v>1626 - Service Lubrico Inc</v>
          </cell>
        </row>
        <row r="732">
          <cell r="B732" t="str">
            <v>1627 - Aximiser (François Jetté)</v>
          </cell>
        </row>
        <row r="733">
          <cell r="B733" t="str">
            <v>1628 - Isolation Val-Mers Ltée</v>
          </cell>
        </row>
        <row r="734">
          <cell r="B734" t="str">
            <v>1629 - Prêts GCP Inc.</v>
          </cell>
        </row>
        <row r="735">
          <cell r="B735" t="str">
            <v>1630 - Dubois-Tétu</v>
          </cell>
        </row>
        <row r="736">
          <cell r="B736" t="str">
            <v>1631 - 9385-4347 Québec (Patrick Poulin)</v>
          </cell>
        </row>
        <row r="737">
          <cell r="B737" t="str">
            <v>1632 - Groupe Champagne</v>
          </cell>
        </row>
        <row r="738">
          <cell r="B738" t="str">
            <v>1633 - 9335-2821 Québec Inc (Dominic Asselin)</v>
          </cell>
        </row>
        <row r="739">
          <cell r="B739" t="str">
            <v>1634 - Les Foyers et Cheminées Piermon Inc.</v>
          </cell>
        </row>
        <row r="740">
          <cell r="B740" t="str">
            <v>1635 - LRV Notaires</v>
          </cell>
        </row>
        <row r="741">
          <cell r="B741" t="str">
            <v>1636 - Les Fondations Jono Inc.</v>
          </cell>
        </row>
        <row r="742">
          <cell r="B742" t="str">
            <v>1637 - Construction DG Inc.</v>
          </cell>
        </row>
        <row r="743">
          <cell r="B743" t="str">
            <v>1638 - 9064-3032 Québec Inc (Jean-Pierre Labelle)</v>
          </cell>
        </row>
        <row r="744">
          <cell r="B744" t="str">
            <v>1639 - Sébastien Chartrand</v>
          </cell>
        </row>
        <row r="745">
          <cell r="B745" t="str">
            <v>1640 - 3360661 Canada Inc (Marc Gravel)</v>
          </cell>
        </row>
        <row r="746">
          <cell r="B746" t="str">
            <v>1641 - Élite Drift Shop</v>
          </cell>
        </row>
        <row r="747">
          <cell r="B747" t="str">
            <v>1642 - Les Soudures Spécialisées André Beaulieu Inc.</v>
          </cell>
        </row>
        <row r="748">
          <cell r="B748" t="str">
            <v>1643 - Ventilation Pierre Gamache Inc.</v>
          </cell>
        </row>
        <row r="749">
          <cell r="B749" t="str">
            <v>1644 - Daniel Morin Notaire</v>
          </cell>
        </row>
        <row r="750">
          <cell r="B750" t="str">
            <v>1645 - Lapalme Agtech Inc.</v>
          </cell>
        </row>
        <row r="751">
          <cell r="B751" t="str">
            <v>1646 - Excellent Pavage (9195-7902 Québec Inc.)</v>
          </cell>
        </row>
        <row r="752">
          <cell r="B752" t="str">
            <v>1647 - 9383-4851 Québec Inc (Chrystian Barrière)</v>
          </cell>
        </row>
        <row r="753">
          <cell r="B753" t="str">
            <v>1648 - Frimasco</v>
          </cell>
        </row>
        <row r="754">
          <cell r="B754" t="str">
            <v>1649 - Benoit Bergeron CPA Inc.</v>
          </cell>
        </row>
        <row r="755">
          <cell r="B755" t="str">
            <v>1650 - Accès Habitation #2</v>
          </cell>
        </row>
        <row r="757">
          <cell r="B757" t="str">
            <v>200 - Carl Langlais</v>
          </cell>
        </row>
        <row r="758">
          <cell r="B758" t="str">
            <v>201 - Isabelle Bellavence</v>
          </cell>
        </row>
        <row r="759">
          <cell r="B759" t="str">
            <v>202 - Martin Barette</v>
          </cell>
        </row>
        <row r="760">
          <cell r="B760" t="str">
            <v>203 - Simon Waked</v>
          </cell>
        </row>
        <row r="761">
          <cell r="B761" t="str">
            <v>204 - Nathalie Poitras</v>
          </cell>
        </row>
        <row r="762">
          <cell r="B762" t="str">
            <v>205 - Daniel Bouchard</v>
          </cell>
        </row>
        <row r="763">
          <cell r="B763" t="str">
            <v>206 - Sylvie Rousson</v>
          </cell>
        </row>
        <row r="764">
          <cell r="B764" t="str">
            <v>207 - Claude Darnet</v>
          </cell>
        </row>
        <row r="765">
          <cell r="B765" t="str">
            <v>208 - Mireille Cardinal</v>
          </cell>
        </row>
        <row r="766">
          <cell r="B766" t="str">
            <v>209 - Nathalie Cyrenne</v>
          </cell>
        </row>
        <row r="767">
          <cell r="B767" t="str">
            <v>210 - Hélène Moerman</v>
          </cell>
        </row>
        <row r="768">
          <cell r="B768" t="str">
            <v>211 - André Vaillancourt</v>
          </cell>
        </row>
        <row r="769">
          <cell r="B769" t="str">
            <v>212 - Mathieu Roy</v>
          </cell>
        </row>
        <row r="770">
          <cell r="B770" t="str">
            <v>213 - Jérémie Bilodeau</v>
          </cell>
        </row>
        <row r="771">
          <cell r="B771" t="str">
            <v>214 - Daniel Coffey</v>
          </cell>
        </row>
        <row r="772">
          <cell r="B772" t="str">
            <v>215 - Succession Le Jossec</v>
          </cell>
        </row>
        <row r="773">
          <cell r="B773" t="str">
            <v>216 - Carl Paquin</v>
          </cell>
        </row>
        <row r="774">
          <cell r="B774" t="str">
            <v>217 - Marie-France Luneau</v>
          </cell>
        </row>
        <row r="775">
          <cell r="B775" t="str">
            <v>218 - Minh Bao</v>
          </cell>
        </row>
        <row r="776">
          <cell r="B776" t="str">
            <v>219 - Gabrielle Pelletier</v>
          </cell>
        </row>
        <row r="777">
          <cell r="B777" t="str">
            <v>220 - Chantal Gosselin</v>
          </cell>
        </row>
        <row r="778">
          <cell r="B778" t="str">
            <v>221 - Érik P. Masse et Dominique Sénécale</v>
          </cell>
        </row>
        <row r="779">
          <cell r="B779" t="str">
            <v>222 - Gérard Thibeault</v>
          </cell>
        </row>
        <row r="780">
          <cell r="B780" t="str">
            <v>223 - Julien Lacombe</v>
          </cell>
        </row>
        <row r="781">
          <cell r="B781" t="str">
            <v>224 - Arnaud Blanchet</v>
          </cell>
        </row>
        <row r="782">
          <cell r="B782" t="str">
            <v>225 - Vladislav Agou</v>
          </cell>
        </row>
        <row r="783">
          <cell r="B783" t="str">
            <v>226 - Stéphane Gélinas</v>
          </cell>
        </row>
        <row r="784">
          <cell r="B784" t="str">
            <v>227 - Patrick Monaghan</v>
          </cell>
        </row>
        <row r="785">
          <cell r="B785" t="str">
            <v>228 - Martin Pelletier</v>
          </cell>
        </row>
        <row r="786">
          <cell r="B786" t="str">
            <v>229 - Michelle Roy</v>
          </cell>
        </row>
        <row r="787">
          <cell r="B787" t="str">
            <v>230 - Mario Gagnon</v>
          </cell>
        </row>
        <row r="788">
          <cell r="B788" t="str">
            <v>231 - Alain Éthier et succession</v>
          </cell>
        </row>
        <row r="789">
          <cell r="B789" t="str">
            <v>232 - Michele Thibodeau</v>
          </cell>
        </row>
        <row r="790">
          <cell r="B790" t="str">
            <v>233 - Claude Greenshield</v>
          </cell>
        </row>
        <row r="791">
          <cell r="B791" t="str">
            <v>234 - Nicolas De Tilly</v>
          </cell>
        </row>
        <row r="792">
          <cell r="B792" t="str">
            <v>235 - Vincent Sabourin</v>
          </cell>
        </row>
        <row r="793">
          <cell r="B793" t="str">
            <v>236 - Stéphane Girard</v>
          </cell>
        </row>
        <row r="794">
          <cell r="B794" t="str">
            <v>237 - Rolande Desrochers</v>
          </cell>
        </row>
        <row r="795">
          <cell r="B795" t="str">
            <v>238 - Benoit Durand</v>
          </cell>
        </row>
        <row r="796">
          <cell r="B796" t="str">
            <v>239 - Sandra Desrochers</v>
          </cell>
        </row>
        <row r="797">
          <cell r="B797" t="str">
            <v>240 - Nicolas Côté</v>
          </cell>
        </row>
        <row r="798">
          <cell r="B798" t="str">
            <v>241 - Nathalie Chassé</v>
          </cell>
        </row>
        <row r="799">
          <cell r="B799" t="str">
            <v>242 - Christian et Stephane Mireault</v>
          </cell>
        </row>
        <row r="800">
          <cell r="B800" t="str">
            <v>243 - Yves Rathé</v>
          </cell>
        </row>
        <row r="801">
          <cell r="B801" t="str">
            <v>244 - Suzanne Martin</v>
          </cell>
        </row>
        <row r="802">
          <cell r="B802" t="str">
            <v>245 - Jean Couture</v>
          </cell>
        </row>
        <row r="803">
          <cell r="B803" t="str">
            <v>246 - Benoit Gailloux</v>
          </cell>
        </row>
        <row r="804">
          <cell r="B804" t="str">
            <v>247 - Richard Boies</v>
          </cell>
        </row>
        <row r="805">
          <cell r="B805" t="str">
            <v>248 - Danny Bernier</v>
          </cell>
        </row>
        <row r="806">
          <cell r="B806" t="str">
            <v>249 - Roland et Marie-Thérèse Carbonnel</v>
          </cell>
        </row>
        <row r="807">
          <cell r="B807" t="str">
            <v>250 - Stéphanie Gauthier</v>
          </cell>
        </row>
        <row r="808">
          <cell r="B808" t="str">
            <v>251 - Jacques Pilon</v>
          </cell>
        </row>
        <row r="809">
          <cell r="B809" t="str">
            <v>252 - Réjean Sirard</v>
          </cell>
        </row>
        <row r="810">
          <cell r="B810" t="str">
            <v>253 - Daniel Raymond</v>
          </cell>
        </row>
        <row r="811">
          <cell r="B811" t="str">
            <v>254 - Annick Taillon</v>
          </cell>
        </row>
        <row r="812">
          <cell r="B812" t="str">
            <v>255 - Louise Coallier</v>
          </cell>
        </row>
        <row r="813">
          <cell r="B813" t="str">
            <v>256 - Monique Tremblay</v>
          </cell>
        </row>
        <row r="814">
          <cell r="B814" t="str">
            <v>257 - Pierre-Yves Gay</v>
          </cell>
        </row>
        <row r="815">
          <cell r="B815" t="str">
            <v>258 - Stéphane Dagenais</v>
          </cell>
        </row>
        <row r="816">
          <cell r="B816" t="str">
            <v>259 - Hugo D'Andrade</v>
          </cell>
        </row>
        <row r="817">
          <cell r="B817" t="str">
            <v>260 - André Roy</v>
          </cell>
        </row>
        <row r="818">
          <cell r="B818" t="str">
            <v>261 - Carole Lachance, Ostéothérapeuthe</v>
          </cell>
        </row>
        <row r="819">
          <cell r="B819" t="str">
            <v>262 - Serge Dupuis et Alexandre Catie</v>
          </cell>
        </row>
        <row r="820">
          <cell r="B820" t="str">
            <v>263 - Marielle Rivest</v>
          </cell>
        </row>
        <row r="821">
          <cell r="B821" t="str">
            <v>264 - Louis-Simon Ménard</v>
          </cell>
        </row>
        <row r="822">
          <cell r="B822" t="str">
            <v>265 - Maryse côté</v>
          </cell>
        </row>
        <row r="823">
          <cell r="B823" t="str">
            <v>266 - Lyne Sarrasin</v>
          </cell>
        </row>
        <row r="824">
          <cell r="B824" t="str">
            <v>267 - Claude Dufour</v>
          </cell>
        </row>
        <row r="825">
          <cell r="B825" t="str">
            <v>268 - Succession Voyer</v>
          </cell>
        </row>
        <row r="826">
          <cell r="B826" t="str">
            <v>269 - Josée Rivard</v>
          </cell>
        </row>
        <row r="827">
          <cell r="B827" t="str">
            <v>270 - Claudie Dubée</v>
          </cell>
        </row>
        <row r="828">
          <cell r="B828" t="str">
            <v>271 - Robert Lafortune</v>
          </cell>
        </row>
        <row r="829">
          <cell r="B829" t="str">
            <v>272 - Mariette Beaudoin</v>
          </cell>
        </row>
        <row r="830">
          <cell r="B830" t="str">
            <v>273 - Claude Boyer</v>
          </cell>
        </row>
        <row r="831">
          <cell r="B831" t="str">
            <v>274 - Jasmin Mailloux</v>
          </cell>
        </row>
        <row r="832">
          <cell r="B832" t="str">
            <v>275 - Pascal Gaudio</v>
          </cell>
        </row>
        <row r="833">
          <cell r="B833" t="str">
            <v>276 - Steeve Robitaille</v>
          </cell>
        </row>
        <row r="834">
          <cell r="B834" t="str">
            <v>277 - Marcel Parent</v>
          </cell>
        </row>
        <row r="835">
          <cell r="B835" t="str">
            <v>278 - Nicolas Carrière</v>
          </cell>
        </row>
        <row r="836">
          <cell r="B836" t="str">
            <v>279 - Ginette Marcoux</v>
          </cell>
        </row>
        <row r="837">
          <cell r="B837" t="str">
            <v>280 - Sabino Dhepaganon</v>
          </cell>
        </row>
        <row r="838">
          <cell r="B838" t="str">
            <v>281 - Louise et hélène labrie</v>
          </cell>
        </row>
        <row r="839">
          <cell r="B839" t="str">
            <v>282 - Guy Beaulieu</v>
          </cell>
        </row>
        <row r="840">
          <cell r="B840" t="str">
            <v>283 - Diane Gauthier</v>
          </cell>
        </row>
        <row r="841">
          <cell r="B841" t="str">
            <v>284 - Paul Moïse</v>
          </cell>
        </row>
        <row r="842">
          <cell r="B842" t="str">
            <v>285 - Albert Morin</v>
          </cell>
        </row>
        <row r="843">
          <cell r="B843" t="str">
            <v>286 - Jean-Marc Venne</v>
          </cell>
        </row>
        <row r="844">
          <cell r="B844" t="str">
            <v>287 - Pierre Laurin</v>
          </cell>
        </row>
        <row r="845">
          <cell r="B845" t="str">
            <v>288 - Roger Robert</v>
          </cell>
        </row>
        <row r="846">
          <cell r="B846" t="str">
            <v>289 - Succession de Thérèse Audet Larochelle</v>
          </cell>
        </row>
        <row r="847">
          <cell r="B847" t="str">
            <v>290 - Julie Brisebois</v>
          </cell>
        </row>
        <row r="848">
          <cell r="B848" t="str">
            <v>291 - André Sauvé</v>
          </cell>
        </row>
        <row r="849">
          <cell r="B849" t="str">
            <v>292 - Robert Choquette</v>
          </cell>
        </row>
        <row r="850">
          <cell r="B850" t="str">
            <v>293 - Tali Kiriazidis</v>
          </cell>
        </row>
        <row r="851">
          <cell r="B851" t="str">
            <v>294 - Steve Plante</v>
          </cell>
        </row>
        <row r="852">
          <cell r="B852" t="str">
            <v>295 - Connie Galarneau</v>
          </cell>
        </row>
        <row r="853">
          <cell r="B853" t="str">
            <v>296 - Joelle Viens et Chantal Poirier</v>
          </cell>
        </row>
        <row r="854">
          <cell r="B854" t="str">
            <v>297 - Maria Maxim</v>
          </cell>
        </row>
        <row r="855">
          <cell r="B855" t="str">
            <v>298 - Jean Rochon</v>
          </cell>
        </row>
        <row r="856">
          <cell r="B856" t="str">
            <v>299 - Jean Archambault</v>
          </cell>
        </row>
        <row r="857">
          <cell r="B857" t="str">
            <v>300 - Marcel Bélanger</v>
          </cell>
        </row>
        <row r="858">
          <cell r="B858" t="str">
            <v>301 - Guillaume Soumis</v>
          </cell>
        </row>
        <row r="859">
          <cell r="B859" t="str">
            <v>302 - Marc Therrien</v>
          </cell>
        </row>
        <row r="860">
          <cell r="B860" t="str">
            <v>303 - Pierre Thibault</v>
          </cell>
        </row>
        <row r="861">
          <cell r="B861" t="str">
            <v>304 - Marcel Allard</v>
          </cell>
        </row>
        <row r="862">
          <cell r="B862" t="str">
            <v>305 - Éric Gallant</v>
          </cell>
        </row>
        <row r="863">
          <cell r="B863" t="str">
            <v>306 - Martine Thibodeau</v>
          </cell>
        </row>
        <row r="864">
          <cell r="B864" t="str">
            <v>307 - Julie Prud'Homme</v>
          </cell>
        </row>
        <row r="865">
          <cell r="B865" t="str">
            <v>308 - Anthony Comeau</v>
          </cell>
        </row>
        <row r="866">
          <cell r="B866" t="str">
            <v>309 - Ahmed Said Bouchbouk</v>
          </cell>
        </row>
        <row r="867">
          <cell r="B867" t="str">
            <v>310 - Lucienne Soublière</v>
          </cell>
        </row>
        <row r="868">
          <cell r="B868" t="str">
            <v>311 - Sylvie Duguay et Yvan Préville</v>
          </cell>
        </row>
        <row r="869">
          <cell r="B869" t="str">
            <v>312 - Daniel Rousseau</v>
          </cell>
        </row>
        <row r="870">
          <cell r="B870" t="str">
            <v>313 - Gilles Lavigne</v>
          </cell>
        </row>
        <row r="871">
          <cell r="B871" t="str">
            <v>314 - Réal et Monique Tardif</v>
          </cell>
        </row>
        <row r="872">
          <cell r="B872" t="str">
            <v>315 - Daniel Brunet</v>
          </cell>
        </row>
        <row r="873">
          <cell r="B873" t="str">
            <v>316 - Annie Francescon</v>
          </cell>
        </row>
        <row r="874">
          <cell r="B874" t="str">
            <v>317 - Succession Jacques Chassé</v>
          </cell>
        </row>
        <row r="875">
          <cell r="B875" t="str">
            <v>318 - Sylvain Lessard</v>
          </cell>
        </row>
        <row r="876">
          <cell r="B876" t="str">
            <v>319 - Jonathan St-Denis</v>
          </cell>
        </row>
        <row r="877">
          <cell r="B877" t="str">
            <v>320 - Éric Beaulieu</v>
          </cell>
        </row>
        <row r="878">
          <cell r="B878" t="str">
            <v>321 - Nathalie Dion</v>
          </cell>
        </row>
        <row r="879">
          <cell r="B879" t="str">
            <v>322 - Mario Champagne</v>
          </cell>
        </row>
        <row r="880">
          <cell r="B880" t="str">
            <v>323 - Robert Girouard</v>
          </cell>
        </row>
        <row r="881">
          <cell r="B881" t="str">
            <v>324 - Diane Camiran / Yves Bissonette</v>
          </cell>
        </row>
        <row r="882">
          <cell r="B882" t="str">
            <v>325 - Patrick Bastien</v>
          </cell>
        </row>
        <row r="883">
          <cell r="B883" t="str">
            <v>326 - Céline Nolet</v>
          </cell>
        </row>
        <row r="884">
          <cell r="B884" t="str">
            <v>327 - Yannick Rose</v>
          </cell>
        </row>
        <row r="885">
          <cell r="B885" t="str">
            <v>328 - Yves Veillette</v>
          </cell>
        </row>
        <row r="886">
          <cell r="B886" t="str">
            <v>329 - Richard Charland</v>
          </cell>
        </row>
        <row r="887">
          <cell r="B887" t="str">
            <v>330 - Isabelle Lemay - Succesion Guy-René</v>
          </cell>
        </row>
        <row r="888">
          <cell r="B888" t="str">
            <v>331 - Sylvain Garceau</v>
          </cell>
        </row>
        <row r="889">
          <cell r="B889" t="str">
            <v>332 - Colette Gillet</v>
          </cell>
        </row>
        <row r="890">
          <cell r="B890" t="str">
            <v>333 - Hugo Lafortune</v>
          </cell>
        </row>
        <row r="891">
          <cell r="B891" t="str">
            <v>334 - Dominique Auger</v>
          </cell>
        </row>
        <row r="892">
          <cell r="B892" t="str">
            <v>335 - Patrick Ouellette</v>
          </cell>
        </row>
        <row r="893">
          <cell r="B893" t="str">
            <v>336 - Mme Legris</v>
          </cell>
        </row>
        <row r="894">
          <cell r="B894" t="str">
            <v>337 - Lise et Jean-Marc Laspeyres</v>
          </cell>
        </row>
        <row r="895">
          <cell r="B895" t="str">
            <v>338 - Lise Hébert</v>
          </cell>
        </row>
        <row r="896">
          <cell r="B896" t="str">
            <v>339 - Succession Paul-Aimé Hervieux</v>
          </cell>
        </row>
        <row r="897">
          <cell r="B897" t="str">
            <v>340 - Michel Sylvestre</v>
          </cell>
        </row>
        <row r="898">
          <cell r="B898" t="str">
            <v>341 - Steve Paquin</v>
          </cell>
        </row>
        <row r="899">
          <cell r="B899" t="str">
            <v>342 - Succession Stéphane Gosselin</v>
          </cell>
        </row>
        <row r="900">
          <cell r="B900" t="str">
            <v>343 - Jean-Pierre Zagula</v>
          </cell>
        </row>
        <row r="901">
          <cell r="B901" t="str">
            <v>344 - Josée Gladu</v>
          </cell>
        </row>
        <row r="902">
          <cell r="B902" t="str">
            <v>345 - David Savard</v>
          </cell>
        </row>
        <row r="903">
          <cell r="B903" t="str">
            <v>346 - Théogene Francoeur</v>
          </cell>
        </row>
        <row r="904">
          <cell r="B904" t="str">
            <v>347 - Pierre-Édouard Laurin</v>
          </cell>
        </row>
        <row r="905">
          <cell r="B905" t="str">
            <v>348 - Pierre Cossette</v>
          </cell>
        </row>
        <row r="906">
          <cell r="B906" t="str">
            <v>349 - David Cardigos</v>
          </cell>
        </row>
        <row r="907">
          <cell r="B907" t="str">
            <v>350 - Succession Raymond Plante</v>
          </cell>
        </row>
        <row r="908">
          <cell r="B908" t="str">
            <v>351 - Daniel Charrette</v>
          </cell>
        </row>
        <row r="909">
          <cell r="B909" t="str">
            <v>352 - Anouk St-Pierre</v>
          </cell>
        </row>
        <row r="910">
          <cell r="B910" t="str">
            <v>353 - Simon Hébert-Blanchard</v>
          </cell>
        </row>
        <row r="911">
          <cell r="B911" t="str">
            <v>354 - Simone Roberge Piquet</v>
          </cell>
        </row>
        <row r="912">
          <cell r="B912" t="str">
            <v>355 - Nicole Tremblay</v>
          </cell>
        </row>
        <row r="913">
          <cell r="B913" t="str">
            <v>356 - Jean-François Schetagne</v>
          </cell>
        </row>
        <row r="914">
          <cell r="B914" t="str">
            <v>357 - Alain Éthier</v>
          </cell>
        </row>
        <row r="915">
          <cell r="B915" t="str">
            <v>358 - Marguerite Papineau Charrette</v>
          </cell>
        </row>
        <row r="916">
          <cell r="B916" t="str">
            <v>359 - Sandra Parent / Jacques Tougas</v>
          </cell>
        </row>
        <row r="917">
          <cell r="B917" t="str">
            <v>360 - Succession Guy Lefrançois</v>
          </cell>
        </row>
        <row r="918">
          <cell r="B918" t="str">
            <v>361 - Martin Lavallée, Valeur mobilière desjardins</v>
          </cell>
        </row>
        <row r="919">
          <cell r="B919" t="str">
            <v>362 -Bernard Desjardins</v>
          </cell>
        </row>
        <row r="920">
          <cell r="B920" t="str">
            <v>363 - Ronald Cheschire</v>
          </cell>
        </row>
        <row r="921">
          <cell r="B921" t="str">
            <v>364 - Stéphane Amireault</v>
          </cell>
        </row>
        <row r="922">
          <cell r="B922" t="str">
            <v>365 - Nicola Hagemeister</v>
          </cell>
        </row>
        <row r="923">
          <cell r="B923" t="str">
            <v>366 - Sylvain Petitpas</v>
          </cell>
        </row>
        <row r="924">
          <cell r="B924" t="str">
            <v>367 - Nicole Bégin</v>
          </cell>
        </row>
        <row r="925">
          <cell r="B925" t="str">
            <v>368 - Succession Beaudet</v>
          </cell>
        </row>
        <row r="926">
          <cell r="B926" t="str">
            <v>369 - Rita Ferrara</v>
          </cell>
        </row>
        <row r="927">
          <cell r="B927" t="str">
            <v>370 - Pierrette Gilbert</v>
          </cell>
        </row>
        <row r="928">
          <cell r="B928" t="str">
            <v>371 - Claude Bédard</v>
          </cell>
        </row>
        <row r="929">
          <cell r="B929" t="str">
            <v>372 - Adam Vaillancourt</v>
          </cell>
        </row>
        <row r="930">
          <cell r="B930" t="str">
            <v>373 - Pia Hane</v>
          </cell>
        </row>
        <row r="931">
          <cell r="B931" t="str">
            <v>374 - Madeleine Gaudreau</v>
          </cell>
        </row>
        <row r="932">
          <cell r="B932" t="str">
            <v>375 - François Contant</v>
          </cell>
        </row>
        <row r="933">
          <cell r="B933" t="str">
            <v>376 - Christian C Bélanger</v>
          </cell>
        </row>
        <row r="934">
          <cell r="B934" t="str">
            <v>377 - Nicole Renaud</v>
          </cell>
        </row>
        <row r="935">
          <cell r="B935" t="str">
            <v>378 - Martin Poisson</v>
          </cell>
        </row>
        <row r="936">
          <cell r="B936" t="str">
            <v>379 - Fernande Moreau</v>
          </cell>
        </row>
        <row r="937">
          <cell r="B937" t="str">
            <v>380 - Cédric Meloche</v>
          </cell>
        </row>
        <row r="938">
          <cell r="B938" t="str">
            <v>381 - Succession Pierre Sénécal</v>
          </cell>
        </row>
        <row r="939">
          <cell r="B939" t="str">
            <v>382 - Succession Louise Dupont</v>
          </cell>
        </row>
        <row r="940">
          <cell r="B940" t="str">
            <v>383 - Succession Jeannine Caron (Francis et Lorraine Caron)</v>
          </cell>
        </row>
        <row r="941">
          <cell r="B941" t="str">
            <v>384 - Vicky Tassé</v>
          </cell>
        </row>
        <row r="942">
          <cell r="B942" t="str">
            <v>385 - Bruno Pupato</v>
          </cell>
        </row>
        <row r="943">
          <cell r="B943" t="str">
            <v>386 - Sophie Chabot</v>
          </cell>
        </row>
        <row r="944">
          <cell r="B944" t="str">
            <v>387 - Luc Morel</v>
          </cell>
        </row>
        <row r="945">
          <cell r="B945" t="str">
            <v>388 - Martin Leroux</v>
          </cell>
        </row>
        <row r="946">
          <cell r="B946" t="str">
            <v>389 - Chantal Poirier</v>
          </cell>
        </row>
        <row r="947">
          <cell r="B947" t="str">
            <v>390 - Daniel Mockle</v>
          </cell>
        </row>
        <row r="948">
          <cell r="B948" t="str">
            <v>391 - Mathieu Baril &amp; Jennifer Brien</v>
          </cell>
        </row>
        <row r="949">
          <cell r="B949" t="str">
            <v>392 - Éric Leblanc</v>
          </cell>
        </row>
        <row r="950">
          <cell r="B950" t="str">
            <v>393 - Yanik Sciamma</v>
          </cell>
        </row>
        <row r="951">
          <cell r="B951" t="str">
            <v>394 - Benoit Gagné</v>
          </cell>
        </row>
        <row r="952">
          <cell r="B952" t="str">
            <v>395 - Jean Mongrain</v>
          </cell>
        </row>
        <row r="953">
          <cell r="B953" t="str">
            <v>396 - Succession Alain Desrosiers</v>
          </cell>
        </row>
        <row r="954">
          <cell r="B954" t="str">
            <v>397 - Yvan Roy</v>
          </cell>
        </row>
        <row r="955">
          <cell r="B955" t="str">
            <v>398 - Marjorie Marchand</v>
          </cell>
        </row>
        <row r="956">
          <cell r="B956" t="str">
            <v>399 - Marc-André Gauthier</v>
          </cell>
        </row>
        <row r="957">
          <cell r="B957" t="str">
            <v>400 - Lyne Bélanger</v>
          </cell>
        </row>
        <row r="958">
          <cell r="B958" t="str">
            <v>401 - Patrick et Jean Lessard</v>
          </cell>
        </row>
        <row r="959">
          <cell r="B959" t="str">
            <v>402 - Succession Roland Perreault</v>
          </cell>
        </row>
        <row r="960">
          <cell r="B960" t="str">
            <v>403 - Alexandre Boucher</v>
          </cell>
        </row>
        <row r="961">
          <cell r="B961" t="str">
            <v>404 - Rachelle Didier</v>
          </cell>
        </row>
        <row r="962">
          <cell r="B962" t="str">
            <v>405 - Candid Morin</v>
          </cell>
        </row>
        <row r="963">
          <cell r="B963" t="str">
            <v>406 - Claude Blais</v>
          </cell>
        </row>
        <row r="964">
          <cell r="B964" t="str">
            <v>407 - Succession Bernard Bourgeault</v>
          </cell>
        </row>
        <row r="965">
          <cell r="B965" t="str">
            <v>408 - Louis Parker</v>
          </cell>
        </row>
        <row r="966">
          <cell r="B966" t="str">
            <v>409 - Serge Lamothe</v>
          </cell>
        </row>
        <row r="967">
          <cell r="B967" t="str">
            <v>410 - Succession Roger Pominville</v>
          </cell>
        </row>
        <row r="968">
          <cell r="B968" t="str">
            <v>411 - Catherine Lavoie</v>
          </cell>
        </row>
        <row r="969">
          <cell r="B969" t="str">
            <v>412 - Colombe Perreault (mère de P.O.)</v>
          </cell>
        </row>
        <row r="970">
          <cell r="B970" t="str">
            <v>413 - Carl Longpré (client de Jules Mayrand)</v>
          </cell>
        </row>
        <row r="971">
          <cell r="B971" t="str">
            <v>414 - Succession Aline Chatel Gagnon (Jean Chatel)</v>
          </cell>
        </row>
        <row r="972">
          <cell r="B972" t="str">
            <v>415 - Daniel Trempe</v>
          </cell>
        </row>
        <row r="973">
          <cell r="B973" t="str">
            <v>416 - Maryse Cantin</v>
          </cell>
        </row>
        <row r="974">
          <cell r="B974" t="str">
            <v>417 - Succession Claire Hamelin</v>
          </cell>
        </row>
        <row r="975">
          <cell r="B975" t="str">
            <v>418 - Mario Cloutier</v>
          </cell>
        </row>
        <row r="976">
          <cell r="B976" t="str">
            <v>419 - Paul Saint-Georges</v>
          </cell>
        </row>
        <row r="977">
          <cell r="B977" t="str">
            <v>420 - Éric St-Jean</v>
          </cell>
        </row>
        <row r="978">
          <cell r="B978" t="str">
            <v>421 - Louis Freyd</v>
          </cell>
        </row>
        <row r="979">
          <cell r="B979" t="str">
            <v>422 - Marlèna Michalczyk</v>
          </cell>
        </row>
        <row r="980">
          <cell r="B980" t="str">
            <v>423 - Daniel Mailloux</v>
          </cell>
        </row>
        <row r="981">
          <cell r="B981" t="str">
            <v>424 - Catherine Tremblay</v>
          </cell>
        </row>
        <row r="982">
          <cell r="B982" t="str">
            <v>425 - Denise et Patricia Savoie</v>
          </cell>
        </row>
        <row r="983">
          <cell r="B983" t="str">
            <v>426 - Éric Richard (Pourvoirire Richard)</v>
          </cell>
        </row>
        <row r="984">
          <cell r="B984" t="str">
            <v>427 - François Dubeau et Johanne Freyd</v>
          </cell>
        </row>
        <row r="985">
          <cell r="B985" t="str">
            <v>428 - Anne Élizabeth Lavoie</v>
          </cell>
        </row>
        <row r="986">
          <cell r="B986" t="str">
            <v>429 - Succession Pierre Saindon</v>
          </cell>
        </row>
        <row r="987">
          <cell r="B987" t="str">
            <v>430 - Pierre-Alexandre Charron</v>
          </cell>
        </row>
        <row r="988">
          <cell r="B988" t="str">
            <v>431 - Nurlana Allakvherdi</v>
          </cell>
        </row>
        <row r="989">
          <cell r="B989" t="str">
            <v>432 - Succession Guy Duranceau</v>
          </cell>
        </row>
        <row r="990">
          <cell r="B990" t="str">
            <v>433 - Josée Robillard</v>
          </cell>
        </row>
        <row r="991">
          <cell r="B991" t="str">
            <v>434 - Nancie Ouimette et Éric Boudreault</v>
          </cell>
        </row>
        <row r="992">
          <cell r="B992" t="str">
            <v>435 - Chantal Custeau</v>
          </cell>
        </row>
        <row r="993">
          <cell r="B993" t="str">
            <v>436 - Madeleine Charlebois</v>
          </cell>
        </row>
        <row r="994">
          <cell r="B994" t="str">
            <v>437 - Éric Barrette</v>
          </cell>
        </row>
        <row r="995">
          <cell r="B995" t="str">
            <v>438 - Nathalie Bourgeois</v>
          </cell>
        </row>
        <row r="996">
          <cell r="B996" t="str">
            <v>439 - Yvon Forest</v>
          </cell>
        </row>
        <row r="997">
          <cell r="B997" t="str">
            <v>440 - Julie Paquet</v>
          </cell>
        </row>
        <row r="998">
          <cell r="B998" t="str">
            <v>441 - Guy Labbé</v>
          </cell>
        </row>
        <row r="999">
          <cell r="B999" t="str">
            <v>442 - Marcel Aubin</v>
          </cell>
        </row>
        <row r="1000">
          <cell r="B1000" t="str">
            <v>443 - Émilie Charrette</v>
          </cell>
        </row>
        <row r="1001">
          <cell r="B1001" t="str">
            <v>444 - Vente résidence avec tour telus</v>
          </cell>
        </row>
        <row r="1002">
          <cell r="B1002" t="str">
            <v>445 - Josée Plante</v>
          </cell>
        </row>
        <row r="1003">
          <cell r="B1003" t="str">
            <v>446 - Arianne Brosseau, Notaire</v>
          </cell>
        </row>
        <row r="1004">
          <cell r="B1004" t="str">
            <v>447 - Lucie Sigouin Cousineau</v>
          </cell>
        </row>
        <row r="1005">
          <cell r="B1005" t="str">
            <v>448 - Louise Lefebvre</v>
          </cell>
        </row>
        <row r="1006">
          <cell r="B1006" t="str">
            <v>449 - Sucession Yvonne Avoine</v>
          </cell>
        </row>
        <row r="1007">
          <cell r="B1007" t="str">
            <v>450 - Gaétan Laferrière</v>
          </cell>
        </row>
        <row r="1008">
          <cell r="B1008" t="str">
            <v>451 - Jean-François Côté</v>
          </cell>
        </row>
        <row r="1009">
          <cell r="B1009" t="str">
            <v>452 - Pierre Berthiaume</v>
          </cell>
        </row>
        <row r="1010">
          <cell r="B1010" t="str">
            <v>453 - Jacques Cusson</v>
          </cell>
        </row>
        <row r="1011">
          <cell r="B1011" t="str">
            <v>454 - Marc Boissé-Kippen</v>
          </cell>
        </row>
        <row r="1012">
          <cell r="B1012" t="str">
            <v>455 - André Dubois (Monique Bibaud)</v>
          </cell>
        </row>
        <row r="1013">
          <cell r="B1013" t="str">
            <v>456 - Richard Fraser</v>
          </cell>
        </row>
        <row r="1014">
          <cell r="B1014" t="str">
            <v>457 - Jean-Sébastien De Césare</v>
          </cell>
        </row>
        <row r="1015">
          <cell r="B1015" t="str">
            <v>458 - Daniel Delaney</v>
          </cell>
        </row>
        <row r="1016">
          <cell r="B1016" t="str">
            <v>459 - Adam Lachapelle</v>
          </cell>
        </row>
        <row r="1017">
          <cell r="B1017" t="str">
            <v>460 - Nathalie Hébert</v>
          </cell>
        </row>
        <row r="1018">
          <cell r="B1018" t="str">
            <v>461 - Marie-Claude Lamy</v>
          </cell>
        </row>
        <row r="1019">
          <cell r="B1019" t="str">
            <v>462 - Olivier Cendré</v>
          </cell>
        </row>
        <row r="1020">
          <cell r="B1020" t="str">
            <v>463 - Fiducie Livia et Anais Quintal</v>
          </cell>
        </row>
        <row r="1021">
          <cell r="B1021" t="str">
            <v>464 - Mathieu Chaîné</v>
          </cell>
        </row>
        <row r="1022">
          <cell r="B1022" t="str">
            <v>465 - Isabelle Meloche et Jonathan Levasseur</v>
          </cell>
        </row>
        <row r="1023">
          <cell r="B1023" t="str">
            <v>466 - Annabelle Caron</v>
          </cell>
        </row>
        <row r="1024">
          <cell r="B1024" t="str">
            <v>467 - Succession Guy Veilleux</v>
          </cell>
        </row>
        <row r="1025">
          <cell r="B1025" t="str">
            <v>468 - Coralyn Ah-Moy</v>
          </cell>
        </row>
        <row r="1026">
          <cell r="B1026" t="str">
            <v>469 - Christiane Poirier</v>
          </cell>
        </row>
        <row r="1027">
          <cell r="B1027" t="str">
            <v>470 - Nancy Guay (Espace Stratégies)</v>
          </cell>
        </row>
        <row r="1028">
          <cell r="B1028" t="str">
            <v>471 - Monique Dansereau</v>
          </cell>
        </row>
        <row r="1029">
          <cell r="B1029" t="str">
            <v>472 - Line Carrière</v>
          </cell>
        </row>
        <row r="1030">
          <cell r="B1030" t="str">
            <v>473 - Éric De Fourni</v>
          </cell>
        </row>
        <row r="1031">
          <cell r="B1031" t="str">
            <v>474 - Alia Chams</v>
          </cell>
        </row>
        <row r="1032">
          <cell r="B1032" t="str">
            <v>475 - Chantal Lebrun</v>
          </cell>
        </row>
        <row r="1033">
          <cell r="B1033" t="str">
            <v>476 - Mylène Auger</v>
          </cell>
        </row>
        <row r="1034">
          <cell r="B1034" t="str">
            <v>477 - Roger Monette</v>
          </cell>
        </row>
        <row r="1035">
          <cell r="B1035" t="str">
            <v>478 - Véronique Blain</v>
          </cell>
        </row>
        <row r="1036">
          <cell r="B1036" t="str">
            <v>479 - François Lebrun</v>
          </cell>
        </row>
        <row r="1037">
          <cell r="B1037" t="str">
            <v>480 - Carole Voyer</v>
          </cell>
        </row>
        <row r="1038">
          <cell r="B1038" t="str">
            <v>481 - Yori Brunet</v>
          </cell>
        </row>
        <row r="1039">
          <cell r="B1039" t="str">
            <v>482 - Alain Désy</v>
          </cell>
        </row>
        <row r="1040">
          <cell r="B1040" t="str">
            <v>483 - Bruno Généreux</v>
          </cell>
        </row>
        <row r="1041">
          <cell r="B1041" t="str">
            <v>484 - Philippe Torres</v>
          </cell>
        </row>
        <row r="1042">
          <cell r="B1042" t="str">
            <v>485 - Alex Giguère</v>
          </cell>
        </row>
        <row r="1043">
          <cell r="B1043" t="str">
            <v>486 - François Garneau</v>
          </cell>
        </row>
        <row r="1044">
          <cell r="B1044" t="str">
            <v>487 - Catherine Florent</v>
          </cell>
        </row>
        <row r="1045">
          <cell r="B1045" t="str">
            <v>488 - Edouard Demangles</v>
          </cell>
        </row>
        <row r="1046">
          <cell r="B1046" t="str">
            <v>489 - Pascal Poitevin</v>
          </cell>
        </row>
        <row r="1047">
          <cell r="B1047" t="str">
            <v>490 - Mélissa St-Amant</v>
          </cell>
        </row>
        <row r="1048">
          <cell r="B1048" t="str">
            <v>491 - Geneviève Huot</v>
          </cell>
        </row>
        <row r="1049">
          <cell r="B1049" t="str">
            <v>492 - Claude Savoie</v>
          </cell>
        </row>
        <row r="1050">
          <cell r="B1050" t="str">
            <v>493 - Stéphane Cormier</v>
          </cell>
        </row>
        <row r="1051">
          <cell r="B1051" t="str">
            <v>494 - Francine Gaucher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7">
          <cell r="B7" t="str">
            <v>Revenus de consultation</v>
          </cell>
        </row>
        <row r="8">
          <cell r="B8" t="str">
            <v>Revenus - Sociétés apparentées</v>
          </cell>
        </row>
        <row r="9">
          <cell r="B9" t="str">
            <v>Revenus - travaux en cours</v>
          </cell>
        </row>
        <row r="10">
          <cell r="B10" t="str">
            <v>Revenus d'intérêts</v>
          </cell>
        </row>
        <row r="11">
          <cell r="B11" t="str">
            <v>Revenus de dividendes</v>
          </cell>
        </row>
        <row r="12">
          <cell r="B12" t="str">
            <v>Prise de valeur - Valeur de consolidation</v>
          </cell>
        </row>
        <row r="13">
          <cell r="B13" t="str">
            <v>Doc. et outils de recherche</v>
          </cell>
        </row>
        <row r="14">
          <cell r="B14" t="str">
            <v>Formations</v>
          </cell>
        </row>
        <row r="15">
          <cell r="B15" t="str">
            <v>Fournitures de bureau</v>
          </cell>
        </row>
        <row r="16">
          <cell r="B16" t="str">
            <v>Frais de représentation</v>
          </cell>
        </row>
        <row r="17">
          <cell r="B17" t="str">
            <v>Golf / Pourvoirie</v>
          </cell>
        </row>
        <row r="18">
          <cell r="B18" t="str">
            <v>Frais de déplacement</v>
          </cell>
        </row>
        <row r="19">
          <cell r="B19" t="str">
            <v>Frais de publicité</v>
          </cell>
        </row>
        <row r="20">
          <cell r="B20" t="str">
            <v>Fournitures informatiques &amp; Site web</v>
          </cell>
        </row>
        <row r="21">
          <cell r="B21" t="str">
            <v>Loyer</v>
          </cell>
        </row>
        <row r="22">
          <cell r="B22" t="str">
            <v>Frais de communications</v>
          </cell>
        </row>
        <row r="23">
          <cell r="B23" t="str">
            <v>Frais de poste</v>
          </cell>
        </row>
        <row r="24">
          <cell r="B24" t="str">
            <v>Salaires et Sous-traitance</v>
          </cell>
        </row>
        <row r="25">
          <cell r="B25" t="str">
            <v>Assurance &amp; Cotisation professionnelle</v>
          </cell>
        </row>
        <row r="26">
          <cell r="B26" t="str">
            <v>Frais financiers</v>
          </cell>
        </row>
        <row r="27">
          <cell r="B27" t="str">
            <v>Amortissement</v>
          </cell>
        </row>
        <row r="28">
          <cell r="B28" t="str">
            <v>Mauvaises créances</v>
          </cell>
        </row>
        <row r="29">
          <cell r="B29" t="str">
            <v>Assurance - loyer</v>
          </cell>
        </row>
        <row r="30">
          <cell r="B30" t="str">
            <v>Impôts exigibles</v>
          </cell>
        </row>
        <row r="31">
          <cell r="B31" t="str">
            <v>Encaisse</v>
          </cell>
        </row>
        <row r="32">
          <cell r="B32" t="str">
            <v>Comptes clients</v>
          </cell>
        </row>
        <row r="33">
          <cell r="B33" t="str">
            <v>Provision mauvaises créances</v>
          </cell>
        </row>
        <row r="34">
          <cell r="B34" t="str">
            <v>TPS payées</v>
          </cell>
        </row>
        <row r="35">
          <cell r="B35" t="str">
            <v>TVQ payées</v>
          </cell>
        </row>
        <row r="36">
          <cell r="B36" t="str">
            <v>TPS percues</v>
          </cell>
        </row>
        <row r="37">
          <cell r="B37" t="str">
            <v>TVQ percues</v>
          </cell>
        </row>
        <row r="38">
          <cell r="B38" t="str">
            <v>Acomptes provisionnels TPS</v>
          </cell>
        </row>
        <row r="39">
          <cell r="B39" t="str">
            <v>Acomptes provisionnels TVQ</v>
          </cell>
        </row>
        <row r="40">
          <cell r="B40" t="str">
            <v>Travaux en cours</v>
          </cell>
        </row>
        <row r="41">
          <cell r="B41" t="str">
            <v>Frais payés d'avance</v>
          </cell>
        </row>
        <row r="42">
          <cell r="B42" t="str">
            <v>Mobilier de bureau</v>
          </cell>
        </row>
        <row r="43">
          <cell r="B43" t="str">
            <v>Amort. Cum - mobil. de bureau</v>
          </cell>
        </row>
        <row r="44">
          <cell r="B44" t="str">
            <v>Matériel informatique</v>
          </cell>
        </row>
        <row r="45">
          <cell r="B45" t="str">
            <v>Amort. Cum - mat. Inform.</v>
          </cell>
        </row>
        <row r="46">
          <cell r="B46" t="str">
            <v>Logiciel informatique</v>
          </cell>
        </row>
        <row r="47">
          <cell r="B47" t="str">
            <v>Amort. Cum - logiciels</v>
          </cell>
        </row>
        <row r="48">
          <cell r="B48" t="str">
            <v>Achalandage</v>
          </cell>
        </row>
        <row r="49">
          <cell r="B49" t="str">
            <v>Amort. Cum - Achalandage</v>
          </cell>
        </row>
        <row r="50">
          <cell r="B50" t="str">
            <v>Avance - Prêt GCP</v>
          </cell>
        </row>
        <row r="51">
          <cell r="B51" t="str">
            <v>Carte de crédit</v>
          </cell>
        </row>
        <row r="52">
          <cell r="B52" t="str">
            <v>Avances de Guillaume Charron</v>
          </cell>
        </row>
        <row r="53">
          <cell r="B53" t="str">
            <v>Avances à Fiducie Famille Charron</v>
          </cell>
        </row>
        <row r="54">
          <cell r="B54" t="str">
            <v>Compte fournisseur</v>
          </cell>
        </row>
        <row r="55">
          <cell r="B55" t="str">
            <v>Avances avec 9249-3626 Québec inc.</v>
          </cell>
        </row>
        <row r="56">
          <cell r="B56" t="str">
            <v>Avances avec 9333-4829 Québec inc</v>
          </cell>
        </row>
        <row r="57">
          <cell r="B57" t="str">
            <v>Prêt - Compte d'urgence</v>
          </cell>
        </row>
        <row r="58">
          <cell r="B58" t="str">
            <v>Impôt Fédéral à payer</v>
          </cell>
        </row>
        <row r="59">
          <cell r="B59" t="str">
            <v>Impôt Québec à payer</v>
          </cell>
        </row>
        <row r="60">
          <cell r="B60" t="str">
            <v>Acomptes - Impôt Fédéral</v>
          </cell>
        </row>
        <row r="61">
          <cell r="B61" t="str">
            <v>Acomptes - Impôt Québec</v>
          </cell>
        </row>
        <row r="62">
          <cell r="B62" t="str">
            <v>Produit perçu d'avance</v>
          </cell>
        </row>
        <row r="63">
          <cell r="B63" t="str">
            <v>Actions ordinaires</v>
          </cell>
        </row>
        <row r="64">
          <cell r="B64" t="str">
            <v>Actions privilégiées</v>
          </cell>
        </row>
        <row r="65">
          <cell r="B65" t="str">
            <v>BNR</v>
          </cell>
        </row>
        <row r="66">
          <cell r="B66" t="str">
            <v>Dividendes</v>
          </cell>
        </row>
      </sheetData>
      <sheetData sheetId="31">
        <row r="6">
          <cell r="C6" t="str">
            <v>Payée</v>
          </cell>
        </row>
        <row r="7">
          <cell r="C7" t="str">
            <v>Perçue</v>
          </cell>
        </row>
        <row r="8">
          <cell r="C8" t="str">
            <v>Non taxable</v>
          </cell>
        </row>
      </sheetData>
      <sheetData sheetId="3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123.xml"/><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24.xml"/><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125.xml"/><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28.xml"/><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29.xml"/><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131.xml"/><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2" Type="http://schemas.openxmlformats.org/officeDocument/2006/relationships/drawing" Target="../drawings/drawing132.xml"/><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2" Type="http://schemas.openxmlformats.org/officeDocument/2006/relationships/drawing" Target="../drawings/drawing133.xml"/><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2" Type="http://schemas.openxmlformats.org/officeDocument/2006/relationships/drawing" Target="../drawings/drawing135.xml"/><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2" Type="http://schemas.openxmlformats.org/officeDocument/2006/relationships/drawing" Target="../drawings/drawing136.xml"/><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2" Type="http://schemas.openxmlformats.org/officeDocument/2006/relationships/drawing" Target="../drawings/drawing137.xml"/><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139.xml"/><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140.xml"/><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2" Type="http://schemas.openxmlformats.org/officeDocument/2006/relationships/drawing" Target="../drawings/drawing141.xml"/><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142.bin"/></Relationships>
</file>

<file path=xl/worksheets/_rels/sheet143.xml.rels><?xml version="1.0" encoding="UTF-8" standalone="yes"?>
<Relationships xmlns="http://schemas.openxmlformats.org/package/2006/relationships"><Relationship Id="rId2" Type="http://schemas.openxmlformats.org/officeDocument/2006/relationships/drawing" Target="../drawings/drawing143.xml"/><Relationship Id="rId1" Type="http://schemas.openxmlformats.org/officeDocument/2006/relationships/printerSettings" Target="../printerSettings/printerSettings143.bin"/></Relationships>
</file>

<file path=xl/worksheets/_rels/sheet144.xml.rels><?xml version="1.0" encoding="UTF-8" standalone="yes"?>
<Relationships xmlns="http://schemas.openxmlformats.org/package/2006/relationships"><Relationship Id="rId2" Type="http://schemas.openxmlformats.org/officeDocument/2006/relationships/drawing" Target="../drawings/drawing144.xml"/><Relationship Id="rId1" Type="http://schemas.openxmlformats.org/officeDocument/2006/relationships/printerSettings" Target="../printerSettings/printerSettings144.bin"/></Relationships>
</file>

<file path=xl/worksheets/_rels/sheet145.xml.rels><?xml version="1.0" encoding="UTF-8" standalone="yes"?>
<Relationships xmlns="http://schemas.openxmlformats.org/package/2006/relationships"><Relationship Id="rId2" Type="http://schemas.openxmlformats.org/officeDocument/2006/relationships/drawing" Target="../drawings/drawing145.xml"/><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2" Type="http://schemas.openxmlformats.org/officeDocument/2006/relationships/drawing" Target="../drawings/drawing147.xml"/><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2" Type="http://schemas.openxmlformats.org/officeDocument/2006/relationships/drawing" Target="../drawings/drawing148.xml"/><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2" Type="http://schemas.openxmlformats.org/officeDocument/2006/relationships/drawing" Target="../drawings/drawing149.xml"/><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2" Type="http://schemas.openxmlformats.org/officeDocument/2006/relationships/drawing" Target="../drawings/drawing151.xml"/><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2" Type="http://schemas.openxmlformats.org/officeDocument/2006/relationships/drawing" Target="../drawings/drawing152.xml"/><Relationship Id="rId1" Type="http://schemas.openxmlformats.org/officeDocument/2006/relationships/printerSettings" Target="../printerSettings/printerSettings152.bin"/></Relationships>
</file>

<file path=xl/worksheets/_rels/sheet153.xml.rels><?xml version="1.0" encoding="UTF-8" standalone="yes"?>
<Relationships xmlns="http://schemas.openxmlformats.org/package/2006/relationships"><Relationship Id="rId2" Type="http://schemas.openxmlformats.org/officeDocument/2006/relationships/drawing" Target="../drawings/drawing153.xml"/><Relationship Id="rId1" Type="http://schemas.openxmlformats.org/officeDocument/2006/relationships/printerSettings" Target="../printerSettings/printerSettings153.bin"/></Relationships>
</file>

<file path=xl/worksheets/_rels/sheet1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154.bin"/></Relationships>
</file>

<file path=xl/worksheets/_rels/sheet155.xml.rels><?xml version="1.0" encoding="UTF-8" standalone="yes"?>
<Relationships xmlns="http://schemas.openxmlformats.org/package/2006/relationships"><Relationship Id="rId2" Type="http://schemas.openxmlformats.org/officeDocument/2006/relationships/drawing" Target="../drawings/drawing155.xml"/><Relationship Id="rId1" Type="http://schemas.openxmlformats.org/officeDocument/2006/relationships/printerSettings" Target="../printerSettings/printerSettings155.bin"/></Relationships>
</file>

<file path=xl/worksheets/_rels/sheet156.xml.rels><?xml version="1.0" encoding="UTF-8" standalone="yes"?>
<Relationships xmlns="http://schemas.openxmlformats.org/package/2006/relationships"><Relationship Id="rId2" Type="http://schemas.openxmlformats.org/officeDocument/2006/relationships/drawing" Target="../drawings/drawing156.xml"/><Relationship Id="rId1" Type="http://schemas.openxmlformats.org/officeDocument/2006/relationships/printerSettings" Target="../printerSettings/printerSettings156.bin"/></Relationships>
</file>

<file path=xl/worksheets/_rels/sheet157.xml.rels><?xml version="1.0" encoding="UTF-8" standalone="yes"?>
<Relationships xmlns="http://schemas.openxmlformats.org/package/2006/relationships"><Relationship Id="rId2" Type="http://schemas.openxmlformats.org/officeDocument/2006/relationships/drawing" Target="../drawings/drawing157.xml"/><Relationship Id="rId1" Type="http://schemas.openxmlformats.org/officeDocument/2006/relationships/printerSettings" Target="../printerSettings/printerSettings157.bin"/></Relationships>
</file>

<file path=xl/worksheets/_rels/sheet158.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158.bin"/></Relationships>
</file>

<file path=xl/worksheets/_rels/sheet159.xml.rels><?xml version="1.0" encoding="UTF-8" standalone="yes"?>
<Relationships xmlns="http://schemas.openxmlformats.org/package/2006/relationships"><Relationship Id="rId2" Type="http://schemas.openxmlformats.org/officeDocument/2006/relationships/drawing" Target="../drawings/drawing159.xml"/><Relationship Id="rId1" Type="http://schemas.openxmlformats.org/officeDocument/2006/relationships/printerSettings" Target="../printerSettings/printerSettings15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60.xml.rels><?xml version="1.0" encoding="UTF-8" standalone="yes"?>
<Relationships xmlns="http://schemas.openxmlformats.org/package/2006/relationships"><Relationship Id="rId2" Type="http://schemas.openxmlformats.org/officeDocument/2006/relationships/drawing" Target="../drawings/drawing160.xml"/><Relationship Id="rId1" Type="http://schemas.openxmlformats.org/officeDocument/2006/relationships/printerSettings" Target="../printerSettings/printerSettings160.bin"/></Relationships>
</file>

<file path=xl/worksheets/_rels/sheet161.xml.rels><?xml version="1.0" encoding="UTF-8" standalone="yes"?>
<Relationships xmlns="http://schemas.openxmlformats.org/package/2006/relationships"><Relationship Id="rId2" Type="http://schemas.openxmlformats.org/officeDocument/2006/relationships/drawing" Target="../drawings/drawing161.xml"/><Relationship Id="rId1" Type="http://schemas.openxmlformats.org/officeDocument/2006/relationships/printerSettings" Target="../printerSettings/printerSettings161.bin"/></Relationships>
</file>

<file path=xl/worksheets/_rels/sheet162.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162.bin"/></Relationships>
</file>

<file path=xl/worksheets/_rels/sheet163.xml.rels><?xml version="1.0" encoding="UTF-8" standalone="yes"?>
<Relationships xmlns="http://schemas.openxmlformats.org/package/2006/relationships"><Relationship Id="rId2" Type="http://schemas.openxmlformats.org/officeDocument/2006/relationships/drawing" Target="../drawings/drawing163.xml"/><Relationship Id="rId1" Type="http://schemas.openxmlformats.org/officeDocument/2006/relationships/printerSettings" Target="../printerSettings/printerSettings163.bin"/></Relationships>
</file>

<file path=xl/worksheets/_rels/sheet164.xml.rels><?xml version="1.0" encoding="UTF-8" standalone="yes"?>
<Relationships xmlns="http://schemas.openxmlformats.org/package/2006/relationships"><Relationship Id="rId2" Type="http://schemas.openxmlformats.org/officeDocument/2006/relationships/drawing" Target="../drawings/drawing164.xml"/><Relationship Id="rId1" Type="http://schemas.openxmlformats.org/officeDocument/2006/relationships/printerSettings" Target="../printerSettings/printerSettings164.bin"/></Relationships>
</file>

<file path=xl/worksheets/_rels/sheet165.xml.rels><?xml version="1.0" encoding="UTF-8" standalone="yes"?>
<Relationships xmlns="http://schemas.openxmlformats.org/package/2006/relationships"><Relationship Id="rId2" Type="http://schemas.openxmlformats.org/officeDocument/2006/relationships/drawing" Target="../drawings/drawing165.xml"/><Relationship Id="rId1" Type="http://schemas.openxmlformats.org/officeDocument/2006/relationships/printerSettings" Target="../printerSettings/printerSettings165.bin"/></Relationships>
</file>

<file path=xl/worksheets/_rels/sheet166.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166.bin"/></Relationships>
</file>

<file path=xl/worksheets/_rels/sheet167.xml.rels><?xml version="1.0" encoding="UTF-8" standalone="yes"?>
<Relationships xmlns="http://schemas.openxmlformats.org/package/2006/relationships"><Relationship Id="rId2" Type="http://schemas.openxmlformats.org/officeDocument/2006/relationships/drawing" Target="../drawings/drawing167.xml"/><Relationship Id="rId1" Type="http://schemas.openxmlformats.org/officeDocument/2006/relationships/printerSettings" Target="../printerSettings/printerSettings167.bin"/></Relationships>
</file>

<file path=xl/worksheets/_rels/sheet168.xml.rels><?xml version="1.0" encoding="UTF-8" standalone="yes"?>
<Relationships xmlns="http://schemas.openxmlformats.org/package/2006/relationships"><Relationship Id="rId2" Type="http://schemas.openxmlformats.org/officeDocument/2006/relationships/drawing" Target="../drawings/drawing168.xml"/><Relationship Id="rId1" Type="http://schemas.openxmlformats.org/officeDocument/2006/relationships/printerSettings" Target="../printerSettings/printerSettings168.bin"/></Relationships>
</file>

<file path=xl/worksheets/_rels/sheet169.xml.rels><?xml version="1.0" encoding="UTF-8" standalone="yes"?>
<Relationships xmlns="http://schemas.openxmlformats.org/package/2006/relationships"><Relationship Id="rId2" Type="http://schemas.openxmlformats.org/officeDocument/2006/relationships/drawing" Target="../drawings/drawing169.xml"/><Relationship Id="rId1" Type="http://schemas.openxmlformats.org/officeDocument/2006/relationships/printerSettings" Target="../printerSettings/printerSettings16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170.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171.bin"/></Relationships>
</file>

<file path=xl/worksheets/_rels/sheet172.xml.rels><?xml version="1.0" encoding="UTF-8" standalone="yes"?>
<Relationships xmlns="http://schemas.openxmlformats.org/package/2006/relationships"><Relationship Id="rId2" Type="http://schemas.openxmlformats.org/officeDocument/2006/relationships/drawing" Target="../drawings/drawing171.xml"/><Relationship Id="rId1" Type="http://schemas.openxmlformats.org/officeDocument/2006/relationships/printerSettings" Target="../printerSettings/printerSettings172.bin"/></Relationships>
</file>

<file path=xl/worksheets/_rels/sheet173.xml.rels><?xml version="1.0" encoding="UTF-8" standalone="yes"?>
<Relationships xmlns="http://schemas.openxmlformats.org/package/2006/relationships"><Relationship Id="rId2" Type="http://schemas.openxmlformats.org/officeDocument/2006/relationships/drawing" Target="../drawings/drawing172.xml"/><Relationship Id="rId1" Type="http://schemas.openxmlformats.org/officeDocument/2006/relationships/printerSettings" Target="../printerSettings/printerSettings173.bin"/></Relationships>
</file>

<file path=xl/worksheets/_rels/sheet174.xml.rels><?xml version="1.0" encoding="UTF-8" standalone="yes"?>
<Relationships xmlns="http://schemas.openxmlformats.org/package/2006/relationships"><Relationship Id="rId2" Type="http://schemas.openxmlformats.org/officeDocument/2006/relationships/drawing" Target="../drawings/drawing173.xml"/><Relationship Id="rId1" Type="http://schemas.openxmlformats.org/officeDocument/2006/relationships/printerSettings" Target="../printerSettings/printerSettings174.bin"/></Relationships>
</file>

<file path=xl/worksheets/_rels/sheet175.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175.bin"/></Relationships>
</file>

<file path=xl/worksheets/_rels/sheet176.xml.rels><?xml version="1.0" encoding="UTF-8" standalone="yes"?>
<Relationships xmlns="http://schemas.openxmlformats.org/package/2006/relationships"><Relationship Id="rId2" Type="http://schemas.openxmlformats.org/officeDocument/2006/relationships/drawing" Target="../drawings/drawing175.xml"/><Relationship Id="rId1" Type="http://schemas.openxmlformats.org/officeDocument/2006/relationships/printerSettings" Target="../printerSettings/printerSettings17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4"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39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40</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48</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41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25</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42</v>
      </c>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t="s">
        <v>43</v>
      </c>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29.25" customHeight="1" x14ac:dyDescent="0.2">
      <c r="A54" s="21"/>
      <c r="B54" s="171" t="s">
        <v>44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45</v>
      </c>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t="s">
        <v>46</v>
      </c>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t="s">
        <v>24</v>
      </c>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t="s">
        <v>47</v>
      </c>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t="s">
        <v>34</v>
      </c>
      <c r="C69" s="171"/>
      <c r="D69" s="171"/>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4.25" x14ac:dyDescent="0.2">
      <c r="A73" s="21"/>
      <c r="B73" s="171"/>
      <c r="C73" s="171"/>
      <c r="D73" s="171"/>
      <c r="E73" s="28"/>
      <c r="F73" s="21"/>
    </row>
    <row r="74" spans="1:6" ht="13.5" customHeight="1" x14ac:dyDescent="0.2">
      <c r="A74" s="21"/>
      <c r="B74" s="171"/>
      <c r="C74" s="171"/>
      <c r="D74" s="171"/>
      <c r="E74" s="28"/>
      <c r="F74" s="21"/>
    </row>
    <row r="75" spans="1:6" ht="13.5" customHeight="1" x14ac:dyDescent="0.2">
      <c r="A75" s="21"/>
      <c r="B75" s="25" t="s">
        <v>18</v>
      </c>
      <c r="C75" s="26"/>
      <c r="D75" s="26"/>
      <c r="E75" s="29">
        <f>31*190</f>
        <v>5890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5890</v>
      </c>
      <c r="F78" s="21"/>
    </row>
    <row r="79" spans="1:6" ht="13.5" customHeight="1" x14ac:dyDescent="0.2">
      <c r="A79" s="21"/>
      <c r="B79" s="26" t="s">
        <v>5</v>
      </c>
      <c r="C79" s="31">
        <v>0.05</v>
      </c>
      <c r="D79" s="26"/>
      <c r="E79" s="35">
        <f>ROUND(E78*C79,2)</f>
        <v>294.5</v>
      </c>
      <c r="F79" s="21"/>
    </row>
    <row r="80" spans="1:6" ht="13.5" customHeight="1" x14ac:dyDescent="0.2">
      <c r="A80" s="21"/>
      <c r="B80" s="26" t="s">
        <v>4</v>
      </c>
      <c r="C80" s="43">
        <v>9.9750000000000005E-2</v>
      </c>
      <c r="D80" s="26"/>
      <c r="E80" s="36">
        <f>C80*E78</f>
        <v>587.52750000000003</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6772.0275000000001</v>
      </c>
      <c r="F82" s="21"/>
    </row>
    <row r="83" spans="1:6" ht="15.75" thickTop="1" x14ac:dyDescent="0.2">
      <c r="A83" s="21"/>
      <c r="B83" s="173"/>
      <c r="C83" s="173"/>
      <c r="D83" s="173"/>
      <c r="E83" s="37"/>
      <c r="F83" s="21"/>
    </row>
    <row r="84" spans="1:6" ht="15" x14ac:dyDescent="0.2">
      <c r="A84" s="21"/>
      <c r="B84" s="172" t="s">
        <v>21</v>
      </c>
      <c r="C84" s="172"/>
      <c r="D84" s="172"/>
      <c r="E84" s="37">
        <v>0</v>
      </c>
      <c r="F84" s="21"/>
    </row>
    <row r="85" spans="1:6" ht="15" x14ac:dyDescent="0.2">
      <c r="A85" s="21"/>
      <c r="B85" s="173"/>
      <c r="C85" s="173"/>
      <c r="D85" s="173"/>
      <c r="E85" s="37"/>
      <c r="F85" s="21"/>
    </row>
    <row r="86" spans="1:6" ht="19.5" customHeight="1" x14ac:dyDescent="0.2">
      <c r="A86" s="21"/>
      <c r="B86" s="38" t="s">
        <v>20</v>
      </c>
      <c r="C86" s="39"/>
      <c r="D86" s="39"/>
      <c r="E86" s="40">
        <f>E82-E84</f>
        <v>6772.0275000000001</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7"/>
      <c r="C89" s="177"/>
      <c r="D89" s="177"/>
      <c r="E89" s="177"/>
      <c r="F89" s="21"/>
    </row>
    <row r="90" spans="1:6" ht="14.25" x14ac:dyDescent="0.2">
      <c r="A90" s="170" t="s">
        <v>22</v>
      </c>
      <c r="B90" s="170"/>
      <c r="C90" s="170"/>
      <c r="D90" s="170"/>
      <c r="E90" s="170"/>
      <c r="F90" s="170"/>
    </row>
    <row r="91" spans="1:6" ht="14.25" x14ac:dyDescent="0.2">
      <c r="A91" s="168" t="s">
        <v>7</v>
      </c>
      <c r="B91" s="168"/>
      <c r="C91" s="168"/>
      <c r="D91" s="168"/>
      <c r="E91" s="168"/>
      <c r="F91" s="168"/>
    </row>
    <row r="92" spans="1:6" x14ac:dyDescent="0.2">
      <c r="A92" s="21"/>
      <c r="B92" s="21"/>
      <c r="C92" s="21"/>
      <c r="D92" s="21"/>
      <c r="E92" s="21"/>
      <c r="F92" s="21"/>
    </row>
    <row r="93" spans="1:6" x14ac:dyDescent="0.2">
      <c r="A93" s="21"/>
      <c r="B93" s="178"/>
      <c r="C93" s="178"/>
      <c r="D93" s="178"/>
      <c r="E93" s="178"/>
      <c r="F93" s="21"/>
    </row>
    <row r="94" spans="1:6" ht="15" x14ac:dyDescent="0.2">
      <c r="A94" s="169" t="s">
        <v>8</v>
      </c>
      <c r="B94" s="169"/>
      <c r="C94" s="169"/>
      <c r="D94" s="169"/>
      <c r="E94" s="169"/>
      <c r="F94" s="169"/>
    </row>
    <row r="96" spans="1:6" ht="39.75" customHeight="1" x14ac:dyDescent="0.2">
      <c r="B96" s="175"/>
      <c r="C96" s="176"/>
      <c r="D96" s="176"/>
    </row>
    <row r="97" spans="2:4" ht="13.5" customHeight="1" x14ac:dyDescent="0.2"/>
    <row r="98" spans="2:4" x14ac:dyDescent="0.2">
      <c r="B98" s="16"/>
      <c r="C98" s="16"/>
      <c r="D98" s="16"/>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7"/>
  <sheetViews>
    <sheetView view="pageBreakPreview" topLeftCell="A19"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24</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81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82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27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83</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84</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2">
    <mergeCell ref="B47:D47"/>
    <mergeCell ref="A31:F31"/>
    <mergeCell ref="B34:D34"/>
    <mergeCell ref="B35:D35"/>
    <mergeCell ref="B38:D38"/>
    <mergeCell ref="B40:D40"/>
    <mergeCell ref="B41:D41"/>
    <mergeCell ref="B42:D42"/>
    <mergeCell ref="B43:D43"/>
    <mergeCell ref="B44:D44"/>
    <mergeCell ref="B45:D45"/>
    <mergeCell ref="B46:D46"/>
    <mergeCell ref="B82:D82"/>
    <mergeCell ref="B48:D48"/>
    <mergeCell ref="B49:D49"/>
    <mergeCell ref="B54:D54"/>
    <mergeCell ref="B55:D55"/>
    <mergeCell ref="B56:D56"/>
    <mergeCell ref="B57:D57"/>
    <mergeCell ref="B62:D62"/>
    <mergeCell ref="B70:D70"/>
    <mergeCell ref="B71:D71"/>
    <mergeCell ref="B72:D72"/>
    <mergeCell ref="B73:D73"/>
    <mergeCell ref="A93:F93"/>
    <mergeCell ref="B95:D95"/>
    <mergeCell ref="B83:D83"/>
    <mergeCell ref="B84:D84"/>
    <mergeCell ref="B88:E88"/>
    <mergeCell ref="A89:F89"/>
    <mergeCell ref="A90:F90"/>
    <mergeCell ref="B92:E92"/>
  </mergeCells>
  <dataValidations count="1">
    <dataValidation type="list" allowBlank="1" showInputMessage="1" showErrorMessage="1" sqref="B82:B84 B12:B20 B34:B73" xr:uid="{00000000-0002-0000-09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EBC10-5346-48B3-9BCC-394C39677006}">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461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8.75*285</f>
        <v>2493.75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2493.75</v>
      </c>
      <c r="F72" s="21"/>
    </row>
    <row r="73" spans="1:6" ht="13.5" customHeight="1" x14ac:dyDescent="0.2">
      <c r="A73" s="21"/>
      <c r="B73" s="26" t="s">
        <v>5</v>
      </c>
      <c r="C73" s="31">
        <v>0.05</v>
      </c>
      <c r="D73" s="26"/>
      <c r="E73" s="35">
        <f>ROUND(E72*C73,2)</f>
        <v>124.69</v>
      </c>
      <c r="F73" s="21"/>
    </row>
    <row r="74" spans="1:6" ht="13.5" customHeight="1" x14ac:dyDescent="0.2">
      <c r="A74" s="21"/>
      <c r="B74" s="26" t="s">
        <v>4</v>
      </c>
      <c r="C74" s="43">
        <v>9.9750000000000005E-2</v>
      </c>
      <c r="D74" s="26"/>
      <c r="E74" s="36">
        <f>ROUND(E72*C74,2)</f>
        <v>248.75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2867.19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2867.19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71E050D8-82C6-424F-AF09-3A06F0BFD59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BA10-A200-4D05-8E94-1F1AB92B178D}">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462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463</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0.5*285</f>
        <v>142.5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142.5</v>
      </c>
      <c r="F72" s="21"/>
    </row>
    <row r="73" spans="1:6" ht="13.5" customHeight="1" x14ac:dyDescent="0.2">
      <c r="A73" s="21"/>
      <c r="B73" s="26" t="s">
        <v>5</v>
      </c>
      <c r="C73" s="31">
        <v>0.05</v>
      </c>
      <c r="D73" s="26"/>
      <c r="E73" s="35">
        <f>ROUND(E72*C73,2)</f>
        <v>7.13</v>
      </c>
      <c r="F73" s="21"/>
    </row>
    <row r="74" spans="1:6" ht="13.5" customHeight="1" x14ac:dyDescent="0.2">
      <c r="A74" s="21"/>
      <c r="B74" s="26" t="s">
        <v>4</v>
      </c>
      <c r="C74" s="43">
        <v>9.9750000000000005E-2</v>
      </c>
      <c r="D74" s="26"/>
      <c r="E74" s="36">
        <f>ROUND(E72*C74,2)</f>
        <v>14.21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163.84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163.84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E84D0D5C-9764-45CE-97A3-35B3224EEA4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EC2D1-4154-4C53-ACF7-38045EA1D2E1}">
  <sheetPr>
    <pageSetUpPr fitToPage="1"/>
  </sheetPr>
  <dimension ref="A12:F92"/>
  <sheetViews>
    <sheetView view="pageBreakPreview" topLeftCell="A4" zoomScale="80" zoomScaleNormal="100" zoomScaleSheetLayoutView="80" workbookViewId="0">
      <selection activeCell="E34" sqref="E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464</v>
      </c>
      <c r="C24" s="21"/>
      <c r="D24" s="21"/>
      <c r="E24" s="21"/>
      <c r="F24" s="21"/>
    </row>
    <row r="25" spans="1:6" ht="15" x14ac:dyDescent="0.2">
      <c r="A25" s="17"/>
      <c r="B25" s="25" t="s">
        <v>465</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467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468</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7.5*285</f>
        <v>2137.5</v>
      </c>
      <c r="F69" s="21"/>
    </row>
    <row r="70" spans="1:6" ht="13.5" customHeight="1" x14ac:dyDescent="0.2">
      <c r="A70" s="21"/>
      <c r="B70" s="34" t="s">
        <v>148</v>
      </c>
      <c r="C70" s="26"/>
      <c r="D70" s="26"/>
      <c r="E70" s="30">
        <v>295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2432.5</v>
      </c>
      <c r="F72" s="21"/>
    </row>
    <row r="73" spans="1:6" ht="13.5" customHeight="1" x14ac:dyDescent="0.2">
      <c r="A73" s="21"/>
      <c r="B73" s="26" t="s">
        <v>5</v>
      </c>
      <c r="C73" s="31">
        <v>0.05</v>
      </c>
      <c r="D73" s="26"/>
      <c r="E73" s="35">
        <f>ROUND(E72*C73,2)</f>
        <v>121.63</v>
      </c>
      <c r="F73" s="21"/>
    </row>
    <row r="74" spans="1:6" ht="13.5" customHeight="1" x14ac:dyDescent="0.2">
      <c r="A74" s="21"/>
      <c r="B74" s="26" t="s">
        <v>4</v>
      </c>
      <c r="C74" s="43">
        <v>9.9750000000000005E-2</v>
      </c>
      <c r="D74" s="26"/>
      <c r="E74" s="36">
        <f>ROUND(E72*C74,2)</f>
        <v>242.64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2796.77</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2796.77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34067353-3FB7-4453-BFE3-9F90E92BA82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85D4-B876-4BF1-BC0A-ED636CE319DD}">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470</v>
      </c>
      <c r="C25" s="21"/>
      <c r="D25" s="21"/>
      <c r="E25" s="21"/>
      <c r="F25" s="21"/>
    </row>
    <row r="26" spans="1:6" ht="33.75" customHeight="1" x14ac:dyDescent="0.2">
      <c r="A26" s="17"/>
      <c r="B26" s="51" t="s">
        <v>471</v>
      </c>
      <c r="C26" s="21"/>
      <c r="D26" s="21"/>
      <c r="E26" s="21"/>
      <c r="F26" s="21"/>
    </row>
    <row r="27" spans="1:6" ht="15" x14ac:dyDescent="0.2">
      <c r="A27" s="18"/>
      <c r="B27" s="26"/>
      <c r="C27" s="23"/>
      <c r="D27" s="23"/>
      <c r="E27" s="24"/>
      <c r="F27" s="21"/>
    </row>
    <row r="28" spans="1:6" ht="15" x14ac:dyDescent="0.2">
      <c r="A28" s="17"/>
      <c r="B28" s="23"/>
      <c r="C28" s="23"/>
      <c r="D28" s="27" t="s">
        <v>14</v>
      </c>
      <c r="E28" s="27" t="s">
        <v>469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473</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6.5*285</f>
        <v>1852.5</v>
      </c>
      <c r="F69" s="21"/>
    </row>
    <row r="70" spans="1:6" ht="13.5" customHeight="1" x14ac:dyDescent="0.2">
      <c r="A70" s="21"/>
      <c r="B70" s="34" t="s">
        <v>148</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1852.5</v>
      </c>
      <c r="F72" s="21"/>
    </row>
    <row r="73" spans="1:6" ht="13.5" customHeight="1" x14ac:dyDescent="0.2">
      <c r="A73" s="21"/>
      <c r="B73" s="26" t="s">
        <v>5</v>
      </c>
      <c r="C73" s="31">
        <v>0.05</v>
      </c>
      <c r="D73" s="26"/>
      <c r="E73" s="35">
        <f>ROUND(E72*C73,2)</f>
        <v>92.63</v>
      </c>
      <c r="F73" s="21"/>
    </row>
    <row r="74" spans="1:6" ht="13.5" customHeight="1" x14ac:dyDescent="0.2">
      <c r="A74" s="21"/>
      <c r="B74" s="26" t="s">
        <v>4</v>
      </c>
      <c r="C74" s="43">
        <v>9.9750000000000005E-2</v>
      </c>
      <c r="D74" s="26"/>
      <c r="E74" s="36">
        <f>ROUND(E72*C74,2)</f>
        <v>184.79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2129.92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2129.92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8C2A7E12-872E-4CED-B315-F48B3689397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83D81-9044-4CF5-9154-5E6085A64152}">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475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476</v>
      </c>
      <c r="C34" s="179"/>
      <c r="D34" s="179"/>
      <c r="E34" s="28"/>
      <c r="F34" s="21"/>
    </row>
    <row r="35" spans="1:6" ht="14.25" x14ac:dyDescent="0.2">
      <c r="A35" s="21"/>
      <c r="B35" s="179"/>
      <c r="C35" s="179"/>
      <c r="D35" s="179"/>
      <c r="E35" s="28"/>
      <c r="F35" s="21"/>
    </row>
    <row r="36" spans="1:6" ht="14.25" x14ac:dyDescent="0.2">
      <c r="A36" s="21"/>
      <c r="B36" s="45" t="s">
        <v>477</v>
      </c>
      <c r="C36" s="45"/>
      <c r="D36" s="45"/>
      <c r="E36" s="28"/>
      <c r="F36" s="21"/>
    </row>
    <row r="37" spans="1:6" ht="14.25" x14ac:dyDescent="0.2">
      <c r="A37" s="21"/>
      <c r="B37" s="179"/>
      <c r="C37" s="179"/>
      <c r="D37" s="179"/>
      <c r="E37" s="28"/>
      <c r="F37" s="21"/>
    </row>
    <row r="38" spans="1:6" ht="28.5" customHeight="1" x14ac:dyDescent="0.2">
      <c r="A38" s="21"/>
      <c r="B38" s="179" t="s">
        <v>480</v>
      </c>
      <c r="C38" s="179"/>
      <c r="D38" s="179"/>
      <c r="E38" s="28"/>
      <c r="F38" s="21"/>
    </row>
    <row r="39" spans="1:6" ht="14.25" x14ac:dyDescent="0.2">
      <c r="A39" s="21"/>
      <c r="B39" s="45"/>
      <c r="C39" s="45"/>
      <c r="D39" s="45"/>
      <c r="E39" s="28"/>
      <c r="F39" s="21"/>
    </row>
    <row r="40" spans="1:6" ht="14.25" x14ac:dyDescent="0.2">
      <c r="A40" s="21"/>
      <c r="B40" s="179" t="s">
        <v>479</v>
      </c>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5*285</f>
        <v>1425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150</v>
      </c>
      <c r="F71" s="21"/>
    </row>
    <row r="72" spans="1:6" ht="13.5" customHeight="1" x14ac:dyDescent="0.2">
      <c r="A72" s="21"/>
      <c r="B72" s="25" t="s">
        <v>17</v>
      </c>
      <c r="C72" s="26"/>
      <c r="D72" s="26"/>
      <c r="E72" s="29">
        <f>SUM(E69:E71)</f>
        <v>1575</v>
      </c>
      <c r="F72" s="21"/>
    </row>
    <row r="73" spans="1:6" ht="13.5" customHeight="1" x14ac:dyDescent="0.2">
      <c r="A73" s="21"/>
      <c r="B73" s="26" t="s">
        <v>5</v>
      </c>
      <c r="C73" s="31">
        <v>0.05</v>
      </c>
      <c r="D73" s="26"/>
      <c r="E73" s="35">
        <f>ROUND(E72*C73,2)</f>
        <v>78.75</v>
      </c>
      <c r="F73" s="21"/>
    </row>
    <row r="74" spans="1:6" ht="13.5" customHeight="1" x14ac:dyDescent="0.2">
      <c r="A74" s="21"/>
      <c r="B74" s="26" t="s">
        <v>4</v>
      </c>
      <c r="C74" s="43">
        <v>9.9750000000000005E-2</v>
      </c>
      <c r="D74" s="26"/>
      <c r="E74" s="36">
        <f>ROUND(E72*C74,2)</f>
        <v>157.11000000000001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1810.8600000000001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1810.8600000000001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2">
    <mergeCell ref="B46:D46"/>
    <mergeCell ref="B40:D40"/>
    <mergeCell ref="A30:F30"/>
    <mergeCell ref="B33:D33"/>
    <mergeCell ref="B34:D34"/>
    <mergeCell ref="B35:D35"/>
    <mergeCell ref="B37:D37"/>
    <mergeCell ref="B38:D38"/>
    <mergeCell ref="B41:D41"/>
    <mergeCell ref="B42:D42"/>
    <mergeCell ref="B43:D43"/>
    <mergeCell ref="B44:D44"/>
    <mergeCell ref="B45:D45"/>
    <mergeCell ref="B79:D79"/>
    <mergeCell ref="B83:E83"/>
    <mergeCell ref="B61:D61"/>
    <mergeCell ref="B62:D62"/>
    <mergeCell ref="B63:D63"/>
    <mergeCell ref="B64:D64"/>
    <mergeCell ref="B65:D65"/>
    <mergeCell ref="B66:D66"/>
    <mergeCell ref="B67:D67"/>
    <mergeCell ref="B68:D68"/>
    <mergeCell ref="B77:D77"/>
    <mergeCell ref="B78:D78"/>
    <mergeCell ref="B60:D60"/>
    <mergeCell ref="B47:D47"/>
    <mergeCell ref="B48:D48"/>
    <mergeCell ref="B49:D49"/>
    <mergeCell ref="B52:D52"/>
    <mergeCell ref="B53:D53"/>
    <mergeCell ref="B55:D55"/>
    <mergeCell ref="B56:D56"/>
    <mergeCell ref="B57:D57"/>
    <mergeCell ref="B58:D58"/>
    <mergeCell ref="B59:D59"/>
    <mergeCell ref="B54:D54"/>
    <mergeCell ref="A84:F84"/>
    <mergeCell ref="A85:F85"/>
    <mergeCell ref="B87:E87"/>
    <mergeCell ref="A88:F88"/>
    <mergeCell ref="B90:D90"/>
  </mergeCells>
  <dataValidations count="1">
    <dataValidation type="list" allowBlank="1" showInputMessage="1" showErrorMessage="1" sqref="B77:B79 B12:B20 B33 B42 B54 B46 B56:B68 B39:B40 B50:B51 B35:B37" xr:uid="{7C9A19F7-1222-40EE-B488-A7B3265358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4A300-1006-451C-B6D3-D214E659B4BA}">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481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29.25" customHeight="1" x14ac:dyDescent="0.2">
      <c r="A35" s="21"/>
      <c r="B35" s="171" t="s">
        <v>482</v>
      </c>
      <c r="C35" s="171"/>
      <c r="D35" s="171"/>
      <c r="E35" s="28"/>
      <c r="F35" s="21"/>
    </row>
    <row r="36" spans="1:6" ht="14.25" x14ac:dyDescent="0.2">
      <c r="A36" s="21"/>
      <c r="B36" s="171"/>
      <c r="C36" s="171"/>
      <c r="D36" s="171"/>
      <c r="E36" s="28"/>
      <c r="F36" s="21"/>
    </row>
    <row r="37" spans="1:6" ht="14.25" x14ac:dyDescent="0.2">
      <c r="A37" s="21"/>
      <c r="B37" s="171" t="s">
        <v>483</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v>285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285</v>
      </c>
      <c r="F71" s="21"/>
    </row>
    <row r="72" spans="1:6" ht="13.5" customHeight="1" x14ac:dyDescent="0.2">
      <c r="A72" s="21"/>
      <c r="B72" s="26" t="s">
        <v>5</v>
      </c>
      <c r="C72" s="31">
        <v>0.05</v>
      </c>
      <c r="D72" s="26"/>
      <c r="E72" s="35">
        <f>ROUND(E71*C72,2)</f>
        <v>14.25</v>
      </c>
      <c r="F72" s="21"/>
    </row>
    <row r="73" spans="1:6" ht="13.5" customHeight="1" x14ac:dyDescent="0.2">
      <c r="A73" s="21"/>
      <c r="B73" s="26" t="s">
        <v>4</v>
      </c>
      <c r="C73" s="43">
        <v>9.9750000000000005E-2</v>
      </c>
      <c r="D73" s="26"/>
      <c r="E73" s="36">
        <f>ROUND(E71*C73,2)</f>
        <v>28.43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327.68</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327.68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562AF7A3-450F-4CF0-AD13-74D5E1E5C0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C35B-D0B2-431B-A90C-D3C639143F22}">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484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1.75*285</f>
        <v>498.75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498.75</v>
      </c>
      <c r="F72" s="21"/>
    </row>
    <row r="73" spans="1:6" ht="13.5" customHeight="1" x14ac:dyDescent="0.2">
      <c r="A73" s="21"/>
      <c r="B73" s="26" t="s">
        <v>5</v>
      </c>
      <c r="C73" s="31">
        <v>0.05</v>
      </c>
      <c r="D73" s="26"/>
      <c r="E73" s="35">
        <f>ROUND(E72*C73,2)</f>
        <v>24.94</v>
      </c>
      <c r="F73" s="21"/>
    </row>
    <row r="74" spans="1:6" ht="13.5" customHeight="1" x14ac:dyDescent="0.2">
      <c r="A74" s="21"/>
      <c r="B74" s="26" t="s">
        <v>4</v>
      </c>
      <c r="C74" s="43">
        <v>9.9750000000000005E-2</v>
      </c>
      <c r="D74" s="26"/>
      <c r="E74" s="36">
        <f>ROUND(E72*C74,2)</f>
        <v>49.75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573.44000000000005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573.44000000000005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3B28EB00-136F-402C-81DA-BEE27F5F881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C407-61CD-4591-9313-142C34CB174C}">
  <sheetPr>
    <pageSetUpPr fitToPage="1"/>
  </sheetPr>
  <dimension ref="A12:F91"/>
  <sheetViews>
    <sheetView view="pageBreakPreview" topLeftCell="A7"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398</v>
      </c>
      <c r="C26" s="21"/>
      <c r="D26" s="21"/>
      <c r="E26" s="21"/>
      <c r="F26" s="21"/>
    </row>
    <row r="27" spans="1:6" ht="15" x14ac:dyDescent="0.2">
      <c r="A27" s="18"/>
      <c r="B27" s="26"/>
      <c r="C27" s="23"/>
      <c r="D27" s="23"/>
      <c r="E27" s="24"/>
      <c r="F27" s="21"/>
    </row>
    <row r="28" spans="1:6" ht="15" x14ac:dyDescent="0.2">
      <c r="A28" s="17"/>
      <c r="B28" s="23"/>
      <c r="C28" s="23"/>
      <c r="D28" s="27" t="s">
        <v>14</v>
      </c>
      <c r="E28" s="27" t="s">
        <v>485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486</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v>285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285</v>
      </c>
      <c r="F71" s="21"/>
    </row>
    <row r="72" spans="1:6" ht="13.5" customHeight="1" x14ac:dyDescent="0.2">
      <c r="A72" s="21"/>
      <c r="B72" s="26" t="s">
        <v>5</v>
      </c>
      <c r="C72" s="31">
        <v>0.05</v>
      </c>
      <c r="D72" s="26"/>
      <c r="E72" s="35">
        <f>ROUND(E71*C72,2)</f>
        <v>14.25</v>
      </c>
      <c r="F72" s="21"/>
    </row>
    <row r="73" spans="1:6" ht="13.5" customHeight="1" x14ac:dyDescent="0.2">
      <c r="A73" s="21"/>
      <c r="B73" s="26" t="s">
        <v>4</v>
      </c>
      <c r="C73" s="43">
        <v>9.9750000000000005E-2</v>
      </c>
      <c r="D73" s="26"/>
      <c r="E73" s="36">
        <f>ROUND(E71*C73,2)</f>
        <v>28.43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327.68</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327.68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B40:D40"/>
    <mergeCell ref="A30:F30"/>
    <mergeCell ref="B33:D33"/>
    <mergeCell ref="B34:D34"/>
    <mergeCell ref="B35:D35"/>
    <mergeCell ref="B39:D39"/>
    <mergeCell ref="B54:D54"/>
    <mergeCell ref="B41:D41"/>
    <mergeCell ref="B42:D42"/>
    <mergeCell ref="B43:D43"/>
    <mergeCell ref="B44:D44"/>
    <mergeCell ref="B45:D45"/>
    <mergeCell ref="B46:D46"/>
    <mergeCell ref="B47:D47"/>
    <mergeCell ref="B48:D48"/>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 B41 B53 B45 B55:B67 B38:B39 B35:B36 B49:B50" xr:uid="{D77D7973-F57F-4E45-AAB0-E8551EB41C1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ADA7-8B78-4C14-BF54-0E6DFBD39BE2}">
  <sheetPr>
    <pageSetUpPr fitToPage="1"/>
  </sheetPr>
  <dimension ref="A12:F92"/>
  <sheetViews>
    <sheetView view="pageBreakPreview" topLeftCell="A7"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487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488</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7*285</f>
        <v>1995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1995</v>
      </c>
      <c r="F72" s="21"/>
    </row>
    <row r="73" spans="1:6" ht="13.5" customHeight="1" x14ac:dyDescent="0.2">
      <c r="A73" s="21"/>
      <c r="B73" s="26" t="s">
        <v>5</v>
      </c>
      <c r="C73" s="31">
        <v>0.05</v>
      </c>
      <c r="D73" s="26"/>
      <c r="E73" s="35">
        <f>ROUND(E72*C73,2)</f>
        <v>99.75</v>
      </c>
      <c r="F73" s="21"/>
    </row>
    <row r="74" spans="1:6" ht="13.5" customHeight="1" x14ac:dyDescent="0.2">
      <c r="A74" s="21"/>
      <c r="B74" s="26" t="s">
        <v>4</v>
      </c>
      <c r="C74" s="43">
        <v>9.9750000000000005E-2</v>
      </c>
      <c r="D74" s="26"/>
      <c r="E74" s="36">
        <f>ROUND(E72*C74,2)</f>
        <v>199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2293.75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2293.75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A85:F85"/>
    <mergeCell ref="B87:E87"/>
    <mergeCell ref="A88:F88"/>
    <mergeCell ref="B90:D90"/>
    <mergeCell ref="B38:D38"/>
    <mergeCell ref="B68:D68"/>
    <mergeCell ref="B77:D77"/>
    <mergeCell ref="B78:D78"/>
    <mergeCell ref="B79:D79"/>
    <mergeCell ref="B83:E83"/>
    <mergeCell ref="A84:F84"/>
    <mergeCell ref="B62:D62"/>
    <mergeCell ref="B63:D63"/>
    <mergeCell ref="B64:D64"/>
    <mergeCell ref="B65:D65"/>
    <mergeCell ref="B66:D66"/>
  </mergeCells>
  <dataValidations count="1">
    <dataValidation type="list" allowBlank="1" showInputMessage="1" showErrorMessage="1" sqref="B77:B79 B12:B20 B33 B35:B68" xr:uid="{587E3132-C97D-469D-98ED-CAEFD9E6264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261D7-983D-45F6-A914-6AB31F7DF61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490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491</v>
      </c>
      <c r="C35" s="171"/>
      <c r="D35" s="171"/>
      <c r="E35" s="28"/>
      <c r="F35" s="21"/>
    </row>
    <row r="36" spans="1:6" ht="14.25" x14ac:dyDescent="0.2">
      <c r="A36" s="21"/>
      <c r="B36" s="171"/>
      <c r="C36" s="171"/>
      <c r="D36" s="171"/>
      <c r="E36" s="28"/>
      <c r="F36" s="21"/>
    </row>
    <row r="37" spans="1:6" ht="14.25" x14ac:dyDescent="0.2">
      <c r="A37" s="21"/>
      <c r="B37" s="171" t="s">
        <v>492</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9*285</f>
        <v>2565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2565</v>
      </c>
      <c r="F72" s="21"/>
    </row>
    <row r="73" spans="1:6" ht="13.5" customHeight="1" x14ac:dyDescent="0.2">
      <c r="A73" s="21"/>
      <c r="B73" s="26" t="s">
        <v>5</v>
      </c>
      <c r="C73" s="31">
        <v>0.05</v>
      </c>
      <c r="D73" s="26"/>
      <c r="E73" s="35">
        <f>ROUND(E72*C73,2)</f>
        <v>128.25</v>
      </c>
      <c r="F73" s="21"/>
    </row>
    <row r="74" spans="1:6" ht="13.5" customHeight="1" x14ac:dyDescent="0.2">
      <c r="A74" s="21"/>
      <c r="B74" s="26" t="s">
        <v>4</v>
      </c>
      <c r="C74" s="43">
        <v>9.9750000000000005E-2</v>
      </c>
      <c r="D74" s="26"/>
      <c r="E74" s="36">
        <f>ROUND(E72*C74,2)</f>
        <v>255.86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2949.11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2949.11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5:B68" xr:uid="{CCDD90AD-1DE4-46E0-99CA-AC9153E93A4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4"/>
  <sheetViews>
    <sheetView view="pageBreakPreview" zoomScale="80" zoomScaleNormal="100" zoomScaleSheetLayoutView="80" workbookViewId="0">
      <selection activeCell="C39" sqref="C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98</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30" customHeight="1" x14ac:dyDescent="0.2">
      <c r="A42" s="21"/>
      <c r="B42" s="171" t="s">
        <v>95</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45.75" customHeight="1" x14ac:dyDescent="0.2">
      <c r="A45" s="21"/>
      <c r="B45" s="171" t="s">
        <v>96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97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94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92</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32">
    <mergeCell ref="A90:F90"/>
    <mergeCell ref="B92:D92"/>
    <mergeCell ref="B66:D66"/>
    <mergeCell ref="B80:D80"/>
    <mergeCell ref="B81:D81"/>
    <mergeCell ref="B85:E85"/>
    <mergeCell ref="A86:F86"/>
    <mergeCell ref="A87:F87"/>
    <mergeCell ref="B89:E89"/>
    <mergeCell ref="B67:D67"/>
    <mergeCell ref="B68:D68"/>
    <mergeCell ref="B69:D69"/>
    <mergeCell ref="B70:D70"/>
    <mergeCell ref="B79:D79"/>
    <mergeCell ref="B57:D57"/>
    <mergeCell ref="B42:D42"/>
    <mergeCell ref="B43:D43"/>
    <mergeCell ref="B44:D44"/>
    <mergeCell ref="B45:D45"/>
    <mergeCell ref="B46:D46"/>
    <mergeCell ref="B47:D47"/>
    <mergeCell ref="B48:D48"/>
    <mergeCell ref="B49:D49"/>
    <mergeCell ref="B54:D54"/>
    <mergeCell ref="B55:D55"/>
    <mergeCell ref="B56:D56"/>
    <mergeCell ref="B41:D41"/>
    <mergeCell ref="A31:F31"/>
    <mergeCell ref="B34:D34"/>
    <mergeCell ref="B35:D35"/>
    <mergeCell ref="B38:D38"/>
    <mergeCell ref="B40:D40"/>
  </mergeCells>
  <dataValidations count="1">
    <dataValidation type="list" allowBlank="1" showInputMessage="1" showErrorMessage="1" sqref="B79:B81 B34:B70 B12:B20" xr:uid="{00000000-0002-0000-0A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CDF14-66F5-4B56-803E-9E241F81B05E}">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494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495</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1.25*285</f>
        <v>356.25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356.25</v>
      </c>
      <c r="F73" s="21"/>
    </row>
    <row r="74" spans="1:6" ht="13.5" customHeight="1" x14ac:dyDescent="0.2">
      <c r="A74" s="21"/>
      <c r="B74" s="26" t="s">
        <v>5</v>
      </c>
      <c r="C74" s="31">
        <v>0.05</v>
      </c>
      <c r="D74" s="26"/>
      <c r="E74" s="35">
        <f>ROUND(E73*C74,2)</f>
        <v>17.809999999999999</v>
      </c>
      <c r="F74" s="21"/>
    </row>
    <row r="75" spans="1:6" ht="13.5" customHeight="1" x14ac:dyDescent="0.2">
      <c r="A75" s="21"/>
      <c r="B75" s="26" t="s">
        <v>4</v>
      </c>
      <c r="C75" s="43">
        <v>9.9750000000000005E-2</v>
      </c>
      <c r="D75" s="26"/>
      <c r="E75" s="36">
        <f>ROUND(E73*C75,2)</f>
        <v>35.54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409.6</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409.6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6:F86"/>
    <mergeCell ref="B88:E88"/>
    <mergeCell ref="A89:F89"/>
    <mergeCell ref="B91:D91"/>
    <mergeCell ref="B39:D39"/>
    <mergeCell ref="B69:D69"/>
    <mergeCell ref="B78:D78"/>
    <mergeCell ref="B79:D79"/>
    <mergeCell ref="B80:D80"/>
    <mergeCell ref="B84:E84"/>
    <mergeCell ref="A85:F85"/>
    <mergeCell ref="B63:D63"/>
    <mergeCell ref="B64:D64"/>
    <mergeCell ref="B65:D65"/>
    <mergeCell ref="B66:D66"/>
    <mergeCell ref="B67:D67"/>
    <mergeCell ref="B68:D68"/>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0:F30"/>
    <mergeCell ref="B33:D33"/>
    <mergeCell ref="B34:D34"/>
    <mergeCell ref="B35:D35"/>
    <mergeCell ref="B36:D36"/>
    <mergeCell ref="B37:D37"/>
    <mergeCell ref="B38:D38"/>
    <mergeCell ref="B40:D40"/>
    <mergeCell ref="B41:D41"/>
    <mergeCell ref="B42:D42"/>
    <mergeCell ref="B43:D43"/>
  </mergeCells>
  <dataValidations count="1">
    <dataValidation type="list" allowBlank="1" showInputMessage="1" showErrorMessage="1" sqref="B78:B80 B12:B20 B33 B35:B69" xr:uid="{BD3A501C-F1B8-42F9-87C0-F3A1DF1D832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A279-48C9-4F5E-AA00-F165FD10E0FF}">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497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498</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0.5*285</f>
        <v>142.5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142.5</v>
      </c>
      <c r="F72" s="21"/>
    </row>
    <row r="73" spans="1:6" ht="13.5" customHeight="1" x14ac:dyDescent="0.2">
      <c r="A73" s="21"/>
      <c r="B73" s="26" t="s">
        <v>5</v>
      </c>
      <c r="C73" s="31">
        <v>0.05</v>
      </c>
      <c r="D73" s="26"/>
      <c r="E73" s="35">
        <f>ROUND(E72*C73,2)</f>
        <v>7.13</v>
      </c>
      <c r="F73" s="21"/>
    </row>
    <row r="74" spans="1:6" ht="13.5" customHeight="1" x14ac:dyDescent="0.2">
      <c r="A74" s="21"/>
      <c r="B74" s="26" t="s">
        <v>4</v>
      </c>
      <c r="C74" s="43">
        <v>9.9750000000000005E-2</v>
      </c>
      <c r="D74" s="26"/>
      <c r="E74" s="36">
        <f>ROUND(E72*C74,2)</f>
        <v>14.21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163.84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163.84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5:B68" xr:uid="{E4C673CB-5A10-44A4-A9D3-8F8FB1B07A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BFE9A-57E9-4838-9917-F2CE87C1D2B8}">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500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501</v>
      </c>
      <c r="C35" s="171"/>
      <c r="D35" s="171"/>
      <c r="E35" s="28"/>
      <c r="F35" s="21"/>
    </row>
    <row r="36" spans="1:6" ht="14.25" x14ac:dyDescent="0.2">
      <c r="A36" s="21"/>
      <c r="B36" s="171"/>
      <c r="C36" s="171"/>
      <c r="D36" s="171"/>
      <c r="E36" s="28"/>
      <c r="F36" s="21"/>
    </row>
    <row r="37" spans="1:6" ht="14.25" x14ac:dyDescent="0.2">
      <c r="A37" s="21"/>
      <c r="B37" s="171" t="s">
        <v>502</v>
      </c>
      <c r="C37" s="171"/>
      <c r="D37" s="171"/>
      <c r="E37" s="28"/>
      <c r="F37" s="21"/>
    </row>
    <row r="38" spans="1:6" ht="14.25" x14ac:dyDescent="0.2">
      <c r="A38" s="21"/>
      <c r="B38" s="171"/>
      <c r="C38" s="171"/>
      <c r="D38" s="171"/>
      <c r="E38" s="28"/>
      <c r="F38" s="21"/>
    </row>
    <row r="39" spans="1:6" ht="14.25" x14ac:dyDescent="0.2">
      <c r="A39" s="21"/>
      <c r="B39" s="171" t="s">
        <v>503</v>
      </c>
      <c r="C39" s="171"/>
      <c r="D39" s="171"/>
      <c r="E39" s="28"/>
      <c r="F39" s="21"/>
    </row>
    <row r="40" spans="1:6" ht="14.25" x14ac:dyDescent="0.2">
      <c r="A40" s="21"/>
      <c r="B40" s="171"/>
      <c r="C40" s="171"/>
      <c r="D40" s="171"/>
      <c r="E40" s="28"/>
      <c r="F40" s="21"/>
    </row>
    <row r="41" spans="1:6" ht="14.25" x14ac:dyDescent="0.2">
      <c r="A41" s="21"/>
      <c r="B41" s="171" t="s">
        <v>505</v>
      </c>
      <c r="C41" s="171"/>
      <c r="D41" s="171"/>
      <c r="E41" s="28"/>
      <c r="F41" s="21"/>
    </row>
    <row r="42" spans="1:6" ht="14.25" x14ac:dyDescent="0.2">
      <c r="A42" s="21"/>
      <c r="B42" s="171"/>
      <c r="C42" s="171"/>
      <c r="D42" s="171"/>
      <c r="E42" s="28"/>
      <c r="F42" s="21"/>
    </row>
    <row r="43" spans="1:6" ht="14.25" x14ac:dyDescent="0.2">
      <c r="A43" s="21"/>
      <c r="B43" s="171" t="s">
        <v>504</v>
      </c>
      <c r="C43" s="171"/>
      <c r="D43" s="171"/>
      <c r="E43" s="28"/>
      <c r="F43" s="21"/>
    </row>
    <row r="44" spans="1:6" ht="14.25" x14ac:dyDescent="0.2">
      <c r="A44" s="21"/>
      <c r="B44" s="171"/>
      <c r="C44" s="171"/>
      <c r="D44" s="171"/>
      <c r="E44" s="28"/>
      <c r="F44" s="21"/>
    </row>
    <row r="45" spans="1:6" ht="14.25" x14ac:dyDescent="0.2">
      <c r="A45" s="21"/>
      <c r="B45" s="171" t="s">
        <v>507</v>
      </c>
      <c r="C45" s="171"/>
      <c r="D45" s="171"/>
      <c r="E45" s="28"/>
      <c r="F45" s="21"/>
    </row>
    <row r="46" spans="1:6" ht="14.25" x14ac:dyDescent="0.2">
      <c r="A46" s="21"/>
      <c r="B46" s="171"/>
      <c r="C46" s="171"/>
      <c r="D46" s="171"/>
      <c r="E46" s="28"/>
      <c r="F46" s="21"/>
    </row>
    <row r="47" spans="1:6" ht="14.25" x14ac:dyDescent="0.2">
      <c r="A47" s="21"/>
      <c r="B47" s="171" t="s">
        <v>506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14*285</f>
        <v>3990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3990</v>
      </c>
      <c r="F73" s="21"/>
    </row>
    <row r="74" spans="1:6" ht="13.5" customHeight="1" x14ac:dyDescent="0.2">
      <c r="A74" s="21"/>
      <c r="B74" s="26" t="s">
        <v>5</v>
      </c>
      <c r="C74" s="31">
        <v>0.05</v>
      </c>
      <c r="D74" s="26"/>
      <c r="E74" s="35">
        <f>ROUND(E73*C74,2)</f>
        <v>199.5</v>
      </c>
      <c r="F74" s="21"/>
    </row>
    <row r="75" spans="1:6" ht="13.5" customHeight="1" x14ac:dyDescent="0.2">
      <c r="A75" s="21"/>
      <c r="B75" s="26" t="s">
        <v>4</v>
      </c>
      <c r="C75" s="43">
        <v>9.9750000000000005E-2</v>
      </c>
      <c r="D75" s="26"/>
      <c r="E75" s="36">
        <f>ROUND(E73*C75,2)</f>
        <v>398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4587.5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4587.5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88:E88"/>
    <mergeCell ref="A89:F89"/>
    <mergeCell ref="B91:D91"/>
    <mergeCell ref="B41:D41"/>
    <mergeCell ref="B42:D42"/>
    <mergeCell ref="B78:D78"/>
    <mergeCell ref="B79:D79"/>
    <mergeCell ref="B80:D80"/>
    <mergeCell ref="B84:E84"/>
    <mergeCell ref="A85:F85"/>
    <mergeCell ref="A86:F86"/>
    <mergeCell ref="B64:D64"/>
    <mergeCell ref="B65:D65"/>
    <mergeCell ref="B66:D66"/>
    <mergeCell ref="B67:D67"/>
    <mergeCell ref="B68:D68"/>
    <mergeCell ref="B69:D69"/>
    <mergeCell ref="B58:D58"/>
    <mergeCell ref="B59:D59"/>
    <mergeCell ref="B60:D60"/>
    <mergeCell ref="B61:D61"/>
    <mergeCell ref="B62:D62"/>
    <mergeCell ref="B63:D63"/>
    <mergeCell ref="B57:D57"/>
    <mergeCell ref="B46:D46"/>
    <mergeCell ref="B47:D47"/>
    <mergeCell ref="B48:D48"/>
    <mergeCell ref="B49:D49"/>
    <mergeCell ref="B50:D50"/>
    <mergeCell ref="B51:D51"/>
    <mergeCell ref="B52:D52"/>
    <mergeCell ref="B53:D53"/>
    <mergeCell ref="B54:D54"/>
    <mergeCell ref="B55:D55"/>
    <mergeCell ref="B56:D56"/>
    <mergeCell ref="B45:D45"/>
    <mergeCell ref="A30:F30"/>
    <mergeCell ref="B33:D33"/>
    <mergeCell ref="B34:D34"/>
    <mergeCell ref="B35:D35"/>
    <mergeCell ref="B36:D36"/>
    <mergeCell ref="B37:D37"/>
    <mergeCell ref="B38:D38"/>
    <mergeCell ref="B39:D39"/>
    <mergeCell ref="B40:D40"/>
    <mergeCell ref="B43:D43"/>
    <mergeCell ref="B44:D44"/>
  </mergeCells>
  <dataValidations count="1">
    <dataValidation type="list" allowBlank="1" showInputMessage="1" showErrorMessage="1" sqref="B78:B80 B12:B20 B33 B35:B69" xr:uid="{ACCB4119-792A-45EE-8851-B34F43164F0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D6244-852D-46CF-BD0D-CDFCA986B485}">
  <sheetPr>
    <pageSetUpPr fitToPage="1"/>
  </sheetPr>
  <dimension ref="A12:F93"/>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508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501</v>
      </c>
      <c r="C35" s="171"/>
      <c r="D35" s="171"/>
      <c r="E35" s="28"/>
      <c r="F35" s="21"/>
    </row>
    <row r="36" spans="1:6" ht="14.25" x14ac:dyDescent="0.2">
      <c r="A36" s="21"/>
      <c r="B36" s="171"/>
      <c r="C36" s="171"/>
      <c r="D36" s="171"/>
      <c r="E36" s="28"/>
      <c r="F36" s="21"/>
    </row>
    <row r="37" spans="1:6" ht="14.25" x14ac:dyDescent="0.2">
      <c r="A37" s="21"/>
      <c r="B37" s="171" t="s">
        <v>502</v>
      </c>
      <c r="C37" s="171"/>
      <c r="D37" s="171"/>
      <c r="E37" s="28"/>
      <c r="F37" s="21"/>
    </row>
    <row r="38" spans="1:6" ht="14.25" x14ac:dyDescent="0.2">
      <c r="A38" s="21"/>
      <c r="B38" s="171"/>
      <c r="C38" s="171"/>
      <c r="D38" s="171"/>
      <c r="E38" s="28"/>
      <c r="F38" s="21"/>
    </row>
    <row r="39" spans="1:6" ht="14.25" x14ac:dyDescent="0.2">
      <c r="A39" s="21"/>
      <c r="B39" s="171" t="s">
        <v>503</v>
      </c>
      <c r="C39" s="171"/>
      <c r="D39" s="171"/>
      <c r="E39" s="28"/>
      <c r="F39" s="21"/>
    </row>
    <row r="40" spans="1:6" ht="14.25" x14ac:dyDescent="0.2">
      <c r="A40" s="21"/>
      <c r="B40" s="171"/>
      <c r="C40" s="171"/>
      <c r="D40" s="171"/>
      <c r="E40" s="28"/>
      <c r="F40" s="21"/>
    </row>
    <row r="41" spans="1:6" ht="14.25" x14ac:dyDescent="0.2">
      <c r="A41" s="21"/>
      <c r="B41" s="171" t="s">
        <v>505</v>
      </c>
      <c r="C41" s="171"/>
      <c r="D41" s="171"/>
      <c r="E41" s="28"/>
      <c r="F41" s="21"/>
    </row>
    <row r="42" spans="1:6" ht="14.25" x14ac:dyDescent="0.2">
      <c r="A42" s="21"/>
      <c r="B42" s="171"/>
      <c r="C42" s="171"/>
      <c r="D42" s="171"/>
      <c r="E42" s="28"/>
      <c r="F42" s="21"/>
    </row>
    <row r="43" spans="1:6" ht="14.25" x14ac:dyDescent="0.2">
      <c r="A43" s="21"/>
      <c r="B43" s="171" t="s">
        <v>504</v>
      </c>
      <c r="C43" s="171"/>
      <c r="D43" s="171"/>
      <c r="E43" s="28"/>
      <c r="F43" s="21"/>
    </row>
    <row r="44" spans="1:6" ht="14.25" x14ac:dyDescent="0.2">
      <c r="A44" s="21"/>
      <c r="B44" s="171"/>
      <c r="C44" s="171"/>
      <c r="D44" s="171"/>
      <c r="E44" s="28"/>
      <c r="F44" s="21"/>
    </row>
    <row r="45" spans="1:6" ht="14.25" x14ac:dyDescent="0.2">
      <c r="A45" s="21"/>
      <c r="B45" s="171" t="s">
        <v>507</v>
      </c>
      <c r="C45" s="171"/>
      <c r="D45" s="171"/>
      <c r="E45" s="28"/>
      <c r="F45" s="21"/>
    </row>
    <row r="46" spans="1:6" ht="14.25" x14ac:dyDescent="0.2">
      <c r="A46" s="21"/>
      <c r="B46" s="171"/>
      <c r="C46" s="171"/>
      <c r="D46" s="171"/>
      <c r="E46" s="28"/>
      <c r="F46" s="21"/>
    </row>
    <row r="47" spans="1:6" ht="14.25" x14ac:dyDescent="0.2">
      <c r="A47" s="21"/>
      <c r="B47" s="171" t="s">
        <v>506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14*285</f>
        <v>3990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3990</v>
      </c>
      <c r="F73" s="21"/>
    </row>
    <row r="74" spans="1:6" ht="13.5" customHeight="1" x14ac:dyDescent="0.2">
      <c r="A74" s="21"/>
      <c r="B74" s="26" t="s">
        <v>5</v>
      </c>
      <c r="C74" s="31">
        <v>0.05</v>
      </c>
      <c r="D74" s="26"/>
      <c r="E74" s="35">
        <f>ROUND(E73*C74,2)</f>
        <v>199.5</v>
      </c>
      <c r="F74" s="21"/>
    </row>
    <row r="75" spans="1:6" ht="13.5" customHeight="1" x14ac:dyDescent="0.2">
      <c r="A75" s="21"/>
      <c r="B75" s="26" t="s">
        <v>4</v>
      </c>
      <c r="C75" s="43">
        <v>9.9750000000000005E-2</v>
      </c>
      <c r="D75" s="26"/>
      <c r="E75" s="36">
        <f>ROUND(E73*C75,2)</f>
        <v>398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4587.5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4587.5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 B35:B69" xr:uid="{B0452230-30A8-4273-BD35-C6DB5F85965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13AF-9660-4493-8810-0F4D29DE9A2A}">
  <sheetPr>
    <pageSetUpPr fitToPage="1"/>
  </sheetPr>
  <dimension ref="A12:F93"/>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511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501</v>
      </c>
      <c r="C35" s="171"/>
      <c r="D35" s="171"/>
      <c r="E35" s="28"/>
      <c r="F35" s="21"/>
    </row>
    <row r="36" spans="1:6" ht="14.25" x14ac:dyDescent="0.2">
      <c r="A36" s="21"/>
      <c r="B36" s="171"/>
      <c r="C36" s="171"/>
      <c r="D36" s="171"/>
      <c r="E36" s="28"/>
      <c r="F36" s="21"/>
    </row>
    <row r="37" spans="1:6" ht="14.25" x14ac:dyDescent="0.2">
      <c r="A37" s="21"/>
      <c r="B37" s="171" t="s">
        <v>502</v>
      </c>
      <c r="C37" s="171"/>
      <c r="D37" s="171"/>
      <c r="E37" s="28"/>
      <c r="F37" s="21"/>
    </row>
    <row r="38" spans="1:6" ht="14.25" x14ac:dyDescent="0.2">
      <c r="A38" s="21"/>
      <c r="B38" s="171"/>
      <c r="C38" s="171"/>
      <c r="D38" s="171"/>
      <c r="E38" s="28"/>
      <c r="F38" s="21"/>
    </row>
    <row r="39" spans="1:6" ht="14.25" x14ac:dyDescent="0.2">
      <c r="A39" s="21"/>
      <c r="B39" s="171" t="s">
        <v>503</v>
      </c>
      <c r="C39" s="171"/>
      <c r="D39" s="171"/>
      <c r="E39" s="28"/>
      <c r="F39" s="21"/>
    </row>
    <row r="40" spans="1:6" ht="14.25" x14ac:dyDescent="0.2">
      <c r="A40" s="21"/>
      <c r="B40" s="171"/>
      <c r="C40" s="171"/>
      <c r="D40" s="171"/>
      <c r="E40" s="28"/>
      <c r="F40" s="21"/>
    </row>
    <row r="41" spans="1:6" ht="14.25" x14ac:dyDescent="0.2">
      <c r="A41" s="21"/>
      <c r="B41" s="171" t="s">
        <v>505</v>
      </c>
      <c r="C41" s="171"/>
      <c r="D41" s="171"/>
      <c r="E41" s="28"/>
      <c r="F41" s="21"/>
    </row>
    <row r="42" spans="1:6" ht="14.25" x14ac:dyDescent="0.2">
      <c r="A42" s="21"/>
      <c r="B42" s="171"/>
      <c r="C42" s="171"/>
      <c r="D42" s="171"/>
      <c r="E42" s="28"/>
      <c r="F42" s="21"/>
    </row>
    <row r="43" spans="1:6" ht="14.25" x14ac:dyDescent="0.2">
      <c r="A43" s="21"/>
      <c r="B43" s="171" t="s">
        <v>504</v>
      </c>
      <c r="C43" s="171"/>
      <c r="D43" s="171"/>
      <c r="E43" s="28"/>
      <c r="F43" s="21"/>
    </row>
    <row r="44" spans="1:6" ht="14.25" x14ac:dyDescent="0.2">
      <c r="A44" s="21"/>
      <c r="B44" s="171"/>
      <c r="C44" s="171"/>
      <c r="D44" s="171"/>
      <c r="E44" s="28"/>
      <c r="F44" s="21"/>
    </row>
    <row r="45" spans="1:6" ht="14.25" x14ac:dyDescent="0.2">
      <c r="A45" s="21"/>
      <c r="B45" s="171" t="s">
        <v>507</v>
      </c>
      <c r="C45" s="171"/>
      <c r="D45" s="171"/>
      <c r="E45" s="28"/>
      <c r="F45" s="21"/>
    </row>
    <row r="46" spans="1:6" ht="14.25" x14ac:dyDescent="0.2">
      <c r="A46" s="21"/>
      <c r="B46" s="171"/>
      <c r="C46" s="171"/>
      <c r="D46" s="171"/>
      <c r="E46" s="28"/>
      <c r="F46" s="21"/>
    </row>
    <row r="47" spans="1:6" ht="14.25" x14ac:dyDescent="0.2">
      <c r="A47" s="21"/>
      <c r="B47" s="171" t="s">
        <v>506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13*295</f>
        <v>3835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3835</v>
      </c>
      <c r="F73" s="21"/>
    </row>
    <row r="74" spans="1:6" ht="13.5" customHeight="1" x14ac:dyDescent="0.2">
      <c r="A74" s="21"/>
      <c r="B74" s="26" t="s">
        <v>5</v>
      </c>
      <c r="C74" s="31">
        <v>0.05</v>
      </c>
      <c r="D74" s="26"/>
      <c r="E74" s="35">
        <f>ROUND(E73*C74,2)</f>
        <v>191.75</v>
      </c>
      <c r="F74" s="21"/>
    </row>
    <row r="75" spans="1:6" ht="13.5" customHeight="1" x14ac:dyDescent="0.2">
      <c r="A75" s="21"/>
      <c r="B75" s="26" t="s">
        <v>4</v>
      </c>
      <c r="C75" s="43">
        <v>9.9750000000000005E-2</v>
      </c>
      <c r="D75" s="26"/>
      <c r="E75" s="36">
        <f>ROUND(E73*C75,2)</f>
        <v>382.54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4409.29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4409.29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 B35:B69" xr:uid="{AC67F57F-C112-4165-ACE4-D4AC82202B9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20AC-C9A5-4438-8293-1A8837EB00EE}">
  <sheetPr>
    <pageSetUpPr fitToPage="1"/>
  </sheetPr>
  <dimension ref="A12:F93"/>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513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501</v>
      </c>
      <c r="C35" s="171"/>
      <c r="D35" s="171"/>
      <c r="E35" s="28"/>
      <c r="F35" s="21"/>
    </row>
    <row r="36" spans="1:6" ht="14.25" x14ac:dyDescent="0.2">
      <c r="A36" s="21"/>
      <c r="B36" s="171"/>
      <c r="C36" s="171"/>
      <c r="D36" s="171"/>
      <c r="E36" s="28"/>
      <c r="F36" s="21"/>
    </row>
    <row r="37" spans="1:6" ht="14.25" x14ac:dyDescent="0.2">
      <c r="A37" s="21"/>
      <c r="B37" s="171" t="s">
        <v>502</v>
      </c>
      <c r="C37" s="171"/>
      <c r="D37" s="171"/>
      <c r="E37" s="28"/>
      <c r="F37" s="21"/>
    </row>
    <row r="38" spans="1:6" ht="14.25" x14ac:dyDescent="0.2">
      <c r="A38" s="21"/>
      <c r="B38" s="171"/>
      <c r="C38" s="171"/>
      <c r="D38" s="171"/>
      <c r="E38" s="28"/>
      <c r="F38" s="21"/>
    </row>
    <row r="39" spans="1:6" ht="14.25" x14ac:dyDescent="0.2">
      <c r="A39" s="21"/>
      <c r="B39" s="171" t="s">
        <v>503</v>
      </c>
      <c r="C39" s="171"/>
      <c r="D39" s="171"/>
      <c r="E39" s="28"/>
      <c r="F39" s="21"/>
    </row>
    <row r="40" spans="1:6" ht="14.25" x14ac:dyDescent="0.2">
      <c r="A40" s="21"/>
      <c r="B40" s="171"/>
      <c r="C40" s="171"/>
      <c r="D40" s="171"/>
      <c r="E40" s="28"/>
      <c r="F40" s="21"/>
    </row>
    <row r="41" spans="1:6" ht="14.25" x14ac:dyDescent="0.2">
      <c r="A41" s="21"/>
      <c r="B41" s="171" t="s">
        <v>505</v>
      </c>
      <c r="C41" s="171"/>
      <c r="D41" s="171"/>
      <c r="E41" s="28"/>
      <c r="F41" s="21"/>
    </row>
    <row r="42" spans="1:6" ht="14.25" x14ac:dyDescent="0.2">
      <c r="A42" s="21"/>
      <c r="B42" s="171"/>
      <c r="C42" s="171"/>
      <c r="D42" s="171"/>
      <c r="E42" s="28"/>
      <c r="F42" s="21"/>
    </row>
    <row r="43" spans="1:6" ht="14.25" x14ac:dyDescent="0.2">
      <c r="A43" s="21"/>
      <c r="B43" s="171" t="s">
        <v>504</v>
      </c>
      <c r="C43" s="171"/>
      <c r="D43" s="171"/>
      <c r="E43" s="28"/>
      <c r="F43" s="21"/>
    </row>
    <row r="44" spans="1:6" ht="14.25" x14ac:dyDescent="0.2">
      <c r="A44" s="21"/>
      <c r="B44" s="171"/>
      <c r="C44" s="171"/>
      <c r="D44" s="171"/>
      <c r="E44" s="28"/>
      <c r="F44" s="21"/>
    </row>
    <row r="45" spans="1:6" ht="14.25" x14ac:dyDescent="0.2">
      <c r="A45" s="21"/>
      <c r="B45" s="171" t="s">
        <v>507</v>
      </c>
      <c r="C45" s="171"/>
      <c r="D45" s="171"/>
      <c r="E45" s="28"/>
      <c r="F45" s="21"/>
    </row>
    <row r="46" spans="1:6" ht="14.25" x14ac:dyDescent="0.2">
      <c r="A46" s="21"/>
      <c r="B46" s="171"/>
      <c r="C46" s="171"/>
      <c r="D46" s="171"/>
      <c r="E46" s="28"/>
      <c r="F46" s="21"/>
    </row>
    <row r="47" spans="1:6" ht="14.25" x14ac:dyDescent="0.2">
      <c r="A47" s="21"/>
      <c r="B47" s="171" t="s">
        <v>506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14*295</f>
        <v>4130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4130</v>
      </c>
      <c r="F73" s="21"/>
    </row>
    <row r="74" spans="1:6" ht="13.5" customHeight="1" x14ac:dyDescent="0.2">
      <c r="A74" s="21"/>
      <c r="B74" s="26" t="s">
        <v>5</v>
      </c>
      <c r="C74" s="31">
        <v>0.05</v>
      </c>
      <c r="D74" s="26"/>
      <c r="E74" s="35">
        <f>ROUND(E73*C74,2)</f>
        <v>206.5</v>
      </c>
      <c r="F74" s="21"/>
    </row>
    <row r="75" spans="1:6" ht="13.5" customHeight="1" x14ac:dyDescent="0.2">
      <c r="A75" s="21"/>
      <c r="B75" s="26" t="s">
        <v>4</v>
      </c>
      <c r="C75" s="43">
        <v>9.9750000000000005E-2</v>
      </c>
      <c r="D75" s="26"/>
      <c r="E75" s="36">
        <f>ROUND(E73*C75,2)</f>
        <v>411.97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4748.47</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4748.47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 B35:B69" xr:uid="{8CB5C93D-2C0F-42DA-BDFE-EBD01D1DE0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672C-6DF0-4AF4-BA7D-99C20CDDD419}">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514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8.5*295</f>
        <v>2507.5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2507.5</v>
      </c>
      <c r="F72" s="21"/>
    </row>
    <row r="73" spans="1:6" ht="13.5" customHeight="1" x14ac:dyDescent="0.2">
      <c r="A73" s="21"/>
      <c r="B73" s="26" t="s">
        <v>5</v>
      </c>
      <c r="C73" s="31">
        <v>0.05</v>
      </c>
      <c r="D73" s="26"/>
      <c r="E73" s="35">
        <f>ROUND(E72*C73,2)</f>
        <v>125.38</v>
      </c>
      <c r="F73" s="21"/>
    </row>
    <row r="74" spans="1:6" ht="13.5" customHeight="1" x14ac:dyDescent="0.2">
      <c r="A74" s="21"/>
      <c r="B74" s="26" t="s">
        <v>4</v>
      </c>
      <c r="C74" s="43">
        <v>9.9750000000000005E-2</v>
      </c>
      <c r="D74" s="26"/>
      <c r="E74" s="36">
        <f>ROUND(E72*C74,2)</f>
        <v>250.12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2883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2883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A643C9B1-CDCC-43EE-B876-ECDB2D0B351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8216-E126-46A0-B5FD-EE6C2C9A76E5}">
  <sheetPr>
    <pageSetUpPr fitToPage="1"/>
  </sheetPr>
  <dimension ref="A12:F92"/>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515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t="s">
        <v>516</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28.5" customHeight="1" x14ac:dyDescent="0.2">
      <c r="A38" s="21"/>
      <c r="B38" s="179"/>
      <c r="C38" s="179"/>
      <c r="D38" s="179"/>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0.5*295</f>
        <v>147.5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147.5</v>
      </c>
      <c r="F72" s="21"/>
    </row>
    <row r="73" spans="1:6" ht="13.5" customHeight="1" x14ac:dyDescent="0.2">
      <c r="A73" s="21"/>
      <c r="B73" s="26" t="s">
        <v>5</v>
      </c>
      <c r="C73" s="31">
        <v>0.05</v>
      </c>
      <c r="D73" s="26"/>
      <c r="E73" s="35">
        <f>ROUND(E72*C73,2)</f>
        <v>7.38</v>
      </c>
      <c r="F73" s="21"/>
    </row>
    <row r="74" spans="1:6" ht="13.5" customHeight="1" x14ac:dyDescent="0.2">
      <c r="A74" s="21"/>
      <c r="B74" s="26" t="s">
        <v>4</v>
      </c>
      <c r="C74" s="43">
        <v>9.9750000000000005E-2</v>
      </c>
      <c r="D74" s="26"/>
      <c r="E74" s="36">
        <f>ROUND(E72*C74,2)</f>
        <v>14.71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169.59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169.59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2">
    <mergeCell ref="B38:D38"/>
    <mergeCell ref="A30:F30"/>
    <mergeCell ref="B33:D33"/>
    <mergeCell ref="B34:D34"/>
    <mergeCell ref="B35:D35"/>
    <mergeCell ref="B37:D37"/>
    <mergeCell ref="B53:D53"/>
    <mergeCell ref="B40:D40"/>
    <mergeCell ref="B41:D41"/>
    <mergeCell ref="B42:D42"/>
    <mergeCell ref="B43:D43"/>
    <mergeCell ref="B44:D44"/>
    <mergeCell ref="B45:D45"/>
    <mergeCell ref="B46:D46"/>
    <mergeCell ref="B47:D47"/>
    <mergeCell ref="B48:D48"/>
    <mergeCell ref="B49:D49"/>
    <mergeCell ref="B52:D52"/>
    <mergeCell ref="B65:D65"/>
    <mergeCell ref="B54:D54"/>
    <mergeCell ref="B55:D55"/>
    <mergeCell ref="B56:D56"/>
    <mergeCell ref="B57:D57"/>
    <mergeCell ref="B58:D58"/>
    <mergeCell ref="B59:D59"/>
    <mergeCell ref="B60:D60"/>
    <mergeCell ref="B61:D61"/>
    <mergeCell ref="B62:D62"/>
    <mergeCell ref="B63:D63"/>
    <mergeCell ref="B64:D64"/>
    <mergeCell ref="B90:D90"/>
    <mergeCell ref="B66:D66"/>
    <mergeCell ref="B67:D67"/>
    <mergeCell ref="B68:D68"/>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 B42 B54 B46 B56:B68 B39:B40 B50:B51 B35:B37" xr:uid="{F7682B3B-433C-4783-BB30-C1594B9860E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A9EB2-539C-485A-8170-C40E786F3D62}">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518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519</v>
      </c>
      <c r="C35" s="171"/>
      <c r="D35" s="171"/>
      <c r="E35" s="28"/>
      <c r="F35" s="21"/>
    </row>
    <row r="36" spans="1:6" ht="14.25" x14ac:dyDescent="0.2">
      <c r="A36" s="21"/>
      <c r="B36" s="171"/>
      <c r="C36" s="171"/>
      <c r="D36" s="171"/>
      <c r="E36" s="28"/>
      <c r="F36" s="21"/>
    </row>
    <row r="37" spans="1:6" ht="14.25" x14ac:dyDescent="0.2">
      <c r="A37" s="21"/>
      <c r="B37" s="171" t="s">
        <v>520</v>
      </c>
      <c r="C37" s="171"/>
      <c r="D37" s="171"/>
      <c r="E37" s="28"/>
      <c r="F37" s="21"/>
    </row>
    <row r="38" spans="1:6" ht="14.25" x14ac:dyDescent="0.2">
      <c r="A38" s="21"/>
      <c r="B38" s="171"/>
      <c r="C38" s="171"/>
      <c r="D38" s="171"/>
      <c r="E38" s="28"/>
      <c r="F38" s="21"/>
    </row>
    <row r="39" spans="1:6" ht="14.25" x14ac:dyDescent="0.2">
      <c r="A39" s="21"/>
      <c r="B39" s="171" t="s">
        <v>521</v>
      </c>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15*295</f>
        <v>4425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4425</v>
      </c>
      <c r="F72" s="21"/>
    </row>
    <row r="73" spans="1:6" ht="13.5" customHeight="1" x14ac:dyDescent="0.2">
      <c r="A73" s="21"/>
      <c r="B73" s="26" t="s">
        <v>5</v>
      </c>
      <c r="C73" s="31">
        <v>0.05</v>
      </c>
      <c r="D73" s="26"/>
      <c r="E73" s="35">
        <f>ROUND(E72*C73,2)</f>
        <v>221.25</v>
      </c>
      <c r="F73" s="21"/>
    </row>
    <row r="74" spans="1:6" ht="13.5" customHeight="1" x14ac:dyDescent="0.2">
      <c r="A74" s="21"/>
      <c r="B74" s="26" t="s">
        <v>4</v>
      </c>
      <c r="C74" s="43">
        <v>9.9750000000000005E-2</v>
      </c>
      <c r="D74" s="26"/>
      <c r="E74" s="36">
        <f>ROUND(E72*C74,2)</f>
        <v>441.39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5087.6400000000003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5087.6400000000003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A30:F30"/>
    <mergeCell ref="B33:D33"/>
    <mergeCell ref="B34:D34"/>
    <mergeCell ref="B35:D35"/>
    <mergeCell ref="B36:D36"/>
  </mergeCells>
  <dataValidations count="1">
    <dataValidation type="list" allowBlank="1" showInputMessage="1" showErrorMessage="1" sqref="B77:B79 B12:B20 B33 B35:B68" xr:uid="{C8BE70CB-6067-4DF5-AA4F-A495BE2847D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DC85A-936C-4C79-8185-95526936BF59}">
  <sheetPr>
    <pageSetUpPr fitToPage="1"/>
  </sheetPr>
  <dimension ref="A12:F92"/>
  <sheetViews>
    <sheetView view="pageBreakPreview" topLeftCell="A6"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522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31.5" customHeight="1" x14ac:dyDescent="0.2">
      <c r="A35" s="21"/>
      <c r="B35" s="171" t="s">
        <v>519</v>
      </c>
      <c r="C35" s="171"/>
      <c r="D35" s="171"/>
      <c r="E35" s="28"/>
      <c r="F35" s="21"/>
    </row>
    <row r="36" spans="1:6" ht="14.25" x14ac:dyDescent="0.2">
      <c r="A36" s="21"/>
      <c r="B36" s="171"/>
      <c r="C36" s="171"/>
      <c r="D36" s="171"/>
      <c r="E36" s="28"/>
      <c r="F36" s="21"/>
    </row>
    <row r="37" spans="1:6" ht="14.25" x14ac:dyDescent="0.2">
      <c r="A37" s="21"/>
      <c r="B37" s="171" t="s">
        <v>520</v>
      </c>
      <c r="C37" s="171"/>
      <c r="D37" s="171"/>
      <c r="E37" s="28"/>
      <c r="F37" s="21"/>
    </row>
    <row r="38" spans="1:6" ht="14.25" x14ac:dyDescent="0.2">
      <c r="A38" s="21"/>
      <c r="B38" s="171"/>
      <c r="C38" s="171"/>
      <c r="D38" s="171"/>
      <c r="E38" s="28"/>
      <c r="F38" s="21"/>
    </row>
    <row r="39" spans="1:6" ht="14.25" x14ac:dyDescent="0.2">
      <c r="A39" s="21"/>
      <c r="B39" s="171" t="s">
        <v>521</v>
      </c>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15*295</f>
        <v>4425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4425</v>
      </c>
      <c r="F72" s="21"/>
    </row>
    <row r="73" spans="1:6" ht="13.5" customHeight="1" x14ac:dyDescent="0.2">
      <c r="A73" s="21"/>
      <c r="B73" s="26" t="s">
        <v>5</v>
      </c>
      <c r="C73" s="31">
        <v>0.05</v>
      </c>
      <c r="D73" s="26"/>
      <c r="E73" s="35">
        <f>ROUND(E72*C73,2)</f>
        <v>221.25</v>
      </c>
      <c r="F73" s="21"/>
    </row>
    <row r="74" spans="1:6" ht="13.5" customHeight="1" x14ac:dyDescent="0.2">
      <c r="A74" s="21"/>
      <c r="B74" s="26" t="s">
        <v>4</v>
      </c>
      <c r="C74" s="43">
        <v>9.9750000000000005E-2</v>
      </c>
      <c r="D74" s="26"/>
      <c r="E74" s="36">
        <f>ROUND(E72*C74,2)</f>
        <v>441.39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5087.6400000000003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5087.6400000000003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8FF46415-FF8B-4ABE-A3F9-C8A9D2AEEE9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4"/>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99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98</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30" customHeight="1" x14ac:dyDescent="0.2">
      <c r="A42" s="21"/>
      <c r="B42" s="171" t="s">
        <v>95</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45.75" customHeight="1" x14ac:dyDescent="0.2">
      <c r="A45" s="21"/>
      <c r="B45" s="171" t="s">
        <v>96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97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94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92</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32">
    <mergeCell ref="A90:F90"/>
    <mergeCell ref="B92:D92"/>
    <mergeCell ref="B80:D80"/>
    <mergeCell ref="B81:D81"/>
    <mergeCell ref="B85:E85"/>
    <mergeCell ref="A86:F86"/>
    <mergeCell ref="A87:F87"/>
    <mergeCell ref="B89:E89"/>
    <mergeCell ref="B79:D79"/>
    <mergeCell ref="B48:D48"/>
    <mergeCell ref="B49:D49"/>
    <mergeCell ref="B54:D54"/>
    <mergeCell ref="B55:D55"/>
    <mergeCell ref="B56:D56"/>
    <mergeCell ref="B57:D57"/>
    <mergeCell ref="B66:D66"/>
    <mergeCell ref="B67:D67"/>
    <mergeCell ref="B68:D68"/>
    <mergeCell ref="B69:D69"/>
    <mergeCell ref="B70:D70"/>
    <mergeCell ref="B47:D47"/>
    <mergeCell ref="A31:F31"/>
    <mergeCell ref="B34:D34"/>
    <mergeCell ref="B35:D35"/>
    <mergeCell ref="B38:D38"/>
    <mergeCell ref="B40:D40"/>
    <mergeCell ref="B41:D41"/>
    <mergeCell ref="B42:D42"/>
    <mergeCell ref="B43:D43"/>
    <mergeCell ref="B44:D44"/>
    <mergeCell ref="B45:D45"/>
    <mergeCell ref="B46:D46"/>
  </mergeCells>
  <dataValidations count="1">
    <dataValidation type="list" allowBlank="1" showInputMessage="1" showErrorMessage="1" sqref="B79:B81 B34:B70 B12:B20" xr:uid="{00000000-0002-0000-0B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4DDF2-94A5-48F6-9A1A-CE4C4318377C}">
  <sheetPr>
    <pageSetUpPr fitToPage="1"/>
  </sheetPr>
  <dimension ref="A12:F92"/>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528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523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524</v>
      </c>
      <c r="C35" s="179"/>
      <c r="D35" s="179"/>
      <c r="E35" s="28"/>
      <c r="F35" s="21"/>
    </row>
    <row r="36" spans="1:6" ht="14.25" x14ac:dyDescent="0.2">
      <c r="A36" s="21"/>
      <c r="B36" s="45"/>
      <c r="C36" s="45"/>
      <c r="D36" s="45"/>
      <c r="E36" s="28"/>
      <c r="F36" s="21"/>
    </row>
    <row r="37" spans="1:6" ht="14.25" x14ac:dyDescent="0.2">
      <c r="A37" s="21"/>
      <c r="B37" s="179" t="s">
        <v>525</v>
      </c>
      <c r="C37" s="179"/>
      <c r="D37" s="179"/>
      <c r="E37" s="28"/>
      <c r="F37" s="21"/>
    </row>
    <row r="38" spans="1:6" ht="14.25" x14ac:dyDescent="0.2">
      <c r="A38" s="21"/>
      <c r="E38" s="28"/>
      <c r="F38" s="21"/>
    </row>
    <row r="39" spans="1:6" ht="14.25" x14ac:dyDescent="0.2">
      <c r="A39" s="21"/>
      <c r="B39" s="45" t="s">
        <v>526</v>
      </c>
      <c r="C39" s="45"/>
      <c r="D39" s="45"/>
      <c r="E39" s="28"/>
      <c r="F39" s="21"/>
    </row>
    <row r="40" spans="1:6" ht="14.25" x14ac:dyDescent="0.2">
      <c r="A40" s="21"/>
      <c r="B40" s="179"/>
      <c r="C40" s="179"/>
      <c r="D40" s="179"/>
      <c r="E40" s="28"/>
      <c r="F40" s="21"/>
    </row>
    <row r="41" spans="1:6" ht="14.25" x14ac:dyDescent="0.2">
      <c r="A41" s="21"/>
      <c r="B41" s="179" t="s">
        <v>527</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8.25*295</f>
        <v>2433.75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2433.75</v>
      </c>
      <c r="F72" s="21"/>
    </row>
    <row r="73" spans="1:6" ht="13.5" customHeight="1" x14ac:dyDescent="0.2">
      <c r="A73" s="21"/>
      <c r="B73" s="26" t="s">
        <v>5</v>
      </c>
      <c r="C73" s="31">
        <v>0.05</v>
      </c>
      <c r="D73" s="26"/>
      <c r="E73" s="35">
        <f>ROUND(E72*C73,2)</f>
        <v>121.69</v>
      </c>
      <c r="F73" s="21"/>
    </row>
    <row r="74" spans="1:6" ht="13.5" customHeight="1" x14ac:dyDescent="0.2">
      <c r="A74" s="21"/>
      <c r="B74" s="26" t="s">
        <v>4</v>
      </c>
      <c r="C74" s="43">
        <v>9.9750000000000005E-2</v>
      </c>
      <c r="D74" s="26"/>
      <c r="E74" s="36">
        <f>ROUND(E72*C74,2)</f>
        <v>242.77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2798.21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2798.21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7521033D-ACC6-4671-84F0-607B58497B6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82FB-B44B-4F95-8F04-2511D64571D5}">
  <sheetPr>
    <pageSetUpPr fitToPage="1"/>
  </sheetPr>
  <dimension ref="A12:F92"/>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528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529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525</v>
      </c>
      <c r="C35" s="179"/>
      <c r="D35" s="179"/>
      <c r="E35" s="28"/>
      <c r="F35" s="21"/>
    </row>
    <row r="36" spans="1:6" ht="14.25" x14ac:dyDescent="0.2">
      <c r="A36" s="21"/>
      <c r="B36" s="45"/>
      <c r="C36" s="45"/>
      <c r="D36" s="45"/>
      <c r="E36" s="28"/>
      <c r="F36" s="21"/>
    </row>
    <row r="37" spans="1:6" ht="14.25" x14ac:dyDescent="0.2">
      <c r="A37" s="21"/>
      <c r="B37" s="179" t="s">
        <v>530</v>
      </c>
      <c r="C37" s="179"/>
      <c r="D37" s="179"/>
      <c r="E37" s="28"/>
      <c r="F37" s="21"/>
    </row>
    <row r="38" spans="1:6" ht="14.25" x14ac:dyDescent="0.2">
      <c r="A38" s="21"/>
      <c r="E38" s="28"/>
      <c r="F38" s="21"/>
    </row>
    <row r="39" spans="1:6" ht="14.25" x14ac:dyDescent="0.2">
      <c r="A39" s="21"/>
      <c r="B39" s="179" t="s">
        <v>531</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3*295</f>
        <v>885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885</v>
      </c>
      <c r="F72" s="21"/>
    </row>
    <row r="73" spans="1:6" ht="13.5" customHeight="1" x14ac:dyDescent="0.2">
      <c r="A73" s="21"/>
      <c r="B73" s="26" t="s">
        <v>5</v>
      </c>
      <c r="C73" s="31">
        <v>0.05</v>
      </c>
      <c r="D73" s="26"/>
      <c r="E73" s="35">
        <f>ROUND(E72*C73,2)</f>
        <v>44.25</v>
      </c>
      <c r="F73" s="21"/>
    </row>
    <row r="74" spans="1:6" ht="13.5" customHeight="1" x14ac:dyDescent="0.2">
      <c r="A74" s="21"/>
      <c r="B74" s="26" t="s">
        <v>4</v>
      </c>
      <c r="C74" s="43">
        <v>9.9750000000000005E-2</v>
      </c>
      <c r="D74" s="26"/>
      <c r="E74" s="36">
        <f>ROUND(E72*C74,2)</f>
        <v>88.28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1017.53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1017.53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2">
    <mergeCell ref="A84:F84"/>
    <mergeCell ref="A85:F85"/>
    <mergeCell ref="B87:E87"/>
    <mergeCell ref="A88:F88"/>
    <mergeCell ref="B90:D90"/>
    <mergeCell ref="B60:D60"/>
    <mergeCell ref="B47:D47"/>
    <mergeCell ref="B48:D48"/>
    <mergeCell ref="B49:D49"/>
    <mergeCell ref="B52:D52"/>
    <mergeCell ref="B53:D53"/>
    <mergeCell ref="B55:D55"/>
    <mergeCell ref="B56:D56"/>
    <mergeCell ref="B57:D57"/>
    <mergeCell ref="B58:D58"/>
    <mergeCell ref="B59:D59"/>
    <mergeCell ref="B54:D54"/>
    <mergeCell ref="B79:D79"/>
    <mergeCell ref="B83:E83"/>
    <mergeCell ref="B61:D61"/>
    <mergeCell ref="B62:D62"/>
    <mergeCell ref="B63:D63"/>
    <mergeCell ref="B64:D64"/>
    <mergeCell ref="B65:D65"/>
    <mergeCell ref="B66:D66"/>
    <mergeCell ref="B67:D67"/>
    <mergeCell ref="B68:D68"/>
    <mergeCell ref="B77:D77"/>
    <mergeCell ref="B78:D78"/>
    <mergeCell ref="B46:D46"/>
    <mergeCell ref="B40:D40"/>
    <mergeCell ref="A30:F30"/>
    <mergeCell ref="B33:D33"/>
    <mergeCell ref="B34:D34"/>
    <mergeCell ref="B35:D35"/>
    <mergeCell ref="B37:D37"/>
    <mergeCell ref="B39:D39"/>
    <mergeCell ref="B41:D41"/>
    <mergeCell ref="B42:D42"/>
    <mergeCell ref="B43:D43"/>
    <mergeCell ref="B44:D44"/>
    <mergeCell ref="B45:D45"/>
  </mergeCells>
  <dataValidations count="1">
    <dataValidation type="list" allowBlank="1" showInputMessage="1" showErrorMessage="1" sqref="B77:B79 B12:B20 B33 B42 B54 B46 B56:B68 B35:B37 B50:B51 B40" xr:uid="{5CB9E1D0-7789-4EE2-9B2E-A0911F99D7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B2F78-B54E-4387-9DF0-2B16F61C8D2E}">
  <sheetPr>
    <pageSetUpPr fitToPage="1"/>
  </sheetPr>
  <dimension ref="A12:F92"/>
  <sheetViews>
    <sheetView view="pageBreakPreview" zoomScale="80" zoomScaleNormal="100" zoomScaleSheetLayoutView="80" workbookViewId="0">
      <selection activeCell="J28" sqref="J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533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534</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8*295</f>
        <v>2360</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2360</v>
      </c>
      <c r="F72" s="21"/>
    </row>
    <row r="73" spans="1:6" ht="13.5" customHeight="1" x14ac:dyDescent="0.2">
      <c r="A73" s="21"/>
      <c r="B73" s="26" t="s">
        <v>5</v>
      </c>
      <c r="C73" s="31">
        <v>0.05</v>
      </c>
      <c r="D73" s="26"/>
      <c r="E73" s="35">
        <f>ROUND(E72*C73,2)</f>
        <v>118</v>
      </c>
      <c r="F73" s="21"/>
    </row>
    <row r="74" spans="1:6" ht="13.5" customHeight="1" x14ac:dyDescent="0.2">
      <c r="A74" s="21"/>
      <c r="B74" s="26" t="s">
        <v>4</v>
      </c>
      <c r="C74" s="43">
        <v>9.9750000000000005E-2</v>
      </c>
      <c r="D74" s="26"/>
      <c r="E74" s="36">
        <f>ROUND(E72*C74,2)</f>
        <v>235.41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2713.41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2713.41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2">
    <mergeCell ref="B90:D90"/>
    <mergeCell ref="B66:D66"/>
    <mergeCell ref="B67:D67"/>
    <mergeCell ref="B68:D68"/>
    <mergeCell ref="B77:D77"/>
    <mergeCell ref="B78:D78"/>
    <mergeCell ref="B79:D79"/>
    <mergeCell ref="B83:E83"/>
    <mergeCell ref="A84:F84"/>
    <mergeCell ref="A85:F85"/>
    <mergeCell ref="B87:E87"/>
    <mergeCell ref="A88:F88"/>
    <mergeCell ref="B65:D65"/>
    <mergeCell ref="B54:D54"/>
    <mergeCell ref="B55:D55"/>
    <mergeCell ref="B56:D56"/>
    <mergeCell ref="B57:D57"/>
    <mergeCell ref="B58:D58"/>
    <mergeCell ref="B59:D59"/>
    <mergeCell ref="B60:D60"/>
    <mergeCell ref="B61:D61"/>
    <mergeCell ref="B62:D62"/>
    <mergeCell ref="B63:D63"/>
    <mergeCell ref="B64:D64"/>
    <mergeCell ref="B53:D53"/>
    <mergeCell ref="B40:D40"/>
    <mergeCell ref="B41:D41"/>
    <mergeCell ref="B42:D42"/>
    <mergeCell ref="B43:D43"/>
    <mergeCell ref="B44:D44"/>
    <mergeCell ref="B45:D45"/>
    <mergeCell ref="B46:D46"/>
    <mergeCell ref="B47:D47"/>
    <mergeCell ref="B48:D48"/>
    <mergeCell ref="B49:D49"/>
    <mergeCell ref="B52:D52"/>
    <mergeCell ref="B38:D38"/>
    <mergeCell ref="A30:F30"/>
    <mergeCell ref="B33:D33"/>
    <mergeCell ref="B34:D34"/>
    <mergeCell ref="B35:D35"/>
    <mergeCell ref="B37:D37"/>
  </mergeCells>
  <dataValidations count="1">
    <dataValidation type="list" allowBlank="1" showInputMessage="1" showErrorMessage="1" sqref="B77:B79 B12:B20 B33 B42 B54 B46 B56:B68 B39:B40 B50:B51 B35:B37" xr:uid="{C809EBF1-0A28-4690-A6BD-AA62879C560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DBCD-F64C-4CF1-AE9F-774E4B48D7E4}">
  <sheetPr>
    <pageSetUpPr fitToPage="1"/>
  </sheetPr>
  <dimension ref="A12:F93"/>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535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560</v>
      </c>
      <c r="C35" s="171"/>
      <c r="D35" s="171"/>
      <c r="E35" s="28"/>
      <c r="F35" s="21"/>
    </row>
    <row r="36" spans="1:6" ht="14.25" x14ac:dyDescent="0.2">
      <c r="A36" s="21"/>
      <c r="B36" s="171"/>
      <c r="C36" s="171"/>
      <c r="D36" s="171"/>
      <c r="E36" s="28"/>
      <c r="F36" s="21"/>
    </row>
    <row r="37" spans="1:6" ht="14.25" x14ac:dyDescent="0.2">
      <c r="A37" s="21"/>
      <c r="B37" s="171" t="s">
        <v>559</v>
      </c>
      <c r="C37" s="171"/>
      <c r="D37" s="171"/>
      <c r="E37" s="28"/>
      <c r="F37" s="21"/>
    </row>
    <row r="38" spans="1:6" ht="14.25" x14ac:dyDescent="0.2">
      <c r="A38" s="21"/>
      <c r="B38" s="171"/>
      <c r="C38" s="171"/>
      <c r="D38" s="171"/>
      <c r="E38" s="28"/>
      <c r="F38" s="21"/>
    </row>
    <row r="39" spans="1:6" ht="14.25" x14ac:dyDescent="0.2">
      <c r="A39" s="21"/>
      <c r="B39" s="171" t="s">
        <v>545</v>
      </c>
      <c r="C39" s="171"/>
      <c r="D39" s="171"/>
      <c r="E39" s="28"/>
      <c r="F39" s="21"/>
    </row>
    <row r="40" spans="1:6" ht="14.25" x14ac:dyDescent="0.2">
      <c r="A40" s="21"/>
      <c r="B40" s="171"/>
      <c r="C40" s="171"/>
      <c r="D40" s="171"/>
      <c r="E40" s="28"/>
      <c r="F40" s="21"/>
    </row>
    <row r="41" spans="1:6" ht="14.25" x14ac:dyDescent="0.2">
      <c r="A41" s="21"/>
      <c r="B41" s="171" t="s">
        <v>546</v>
      </c>
      <c r="C41" s="171"/>
      <c r="D41" s="171"/>
      <c r="E41" s="28"/>
      <c r="F41" s="21"/>
    </row>
    <row r="42" spans="1:6" ht="14.25" x14ac:dyDescent="0.2">
      <c r="A42" s="21"/>
      <c r="B42" s="171"/>
      <c r="C42" s="171"/>
      <c r="D42" s="171"/>
      <c r="E42" s="28"/>
      <c r="F42" s="21"/>
    </row>
    <row r="43" spans="1:6" ht="14.25" x14ac:dyDescent="0.2">
      <c r="A43" s="21"/>
      <c r="B43" s="171" t="s">
        <v>547</v>
      </c>
      <c r="C43" s="171"/>
      <c r="D43" s="171"/>
      <c r="E43" s="28"/>
      <c r="F43" s="21"/>
    </row>
    <row r="44" spans="1:6" ht="14.25" x14ac:dyDescent="0.2">
      <c r="A44" s="21"/>
      <c r="B44" s="171"/>
      <c r="C44" s="171"/>
      <c r="D44" s="171"/>
      <c r="E44" s="28"/>
      <c r="F44" s="21"/>
    </row>
    <row r="45" spans="1:6" ht="14.25" x14ac:dyDescent="0.2">
      <c r="A45" s="21"/>
      <c r="B45" s="171" t="s">
        <v>24</v>
      </c>
      <c r="C45" s="171"/>
      <c r="D45" s="171"/>
      <c r="E45" s="28"/>
      <c r="F45" s="21"/>
    </row>
    <row r="46" spans="1:6" ht="14.25" x14ac:dyDescent="0.2">
      <c r="A46" s="21"/>
      <c r="B46" s="171"/>
      <c r="C46" s="171"/>
      <c r="D46" s="171"/>
      <c r="E46" s="28"/>
      <c r="F46" s="21"/>
    </row>
    <row r="47" spans="1:6" ht="14.25" x14ac:dyDescent="0.2">
      <c r="A47" s="21"/>
      <c r="B47" s="171" t="s">
        <v>27</v>
      </c>
      <c r="C47" s="171"/>
      <c r="D47" s="171"/>
      <c r="E47" s="28"/>
      <c r="F47" s="21"/>
    </row>
    <row r="48" spans="1:6" ht="14.25" x14ac:dyDescent="0.2">
      <c r="A48" s="21"/>
      <c r="B48" s="171"/>
      <c r="C48" s="171"/>
      <c r="D48" s="171"/>
      <c r="E48" s="28"/>
      <c r="F48" s="21"/>
    </row>
    <row r="49" spans="1:6" ht="14.25" x14ac:dyDescent="0.2">
      <c r="A49" s="21"/>
      <c r="B49" s="171" t="s">
        <v>548</v>
      </c>
      <c r="C49" s="171"/>
      <c r="D49" s="171"/>
      <c r="E49" s="28"/>
      <c r="F49" s="21"/>
    </row>
    <row r="50" spans="1:6" ht="14.25" x14ac:dyDescent="0.2">
      <c r="A50" s="21"/>
      <c r="B50" s="171"/>
      <c r="C50" s="171"/>
      <c r="D50" s="171"/>
      <c r="E50" s="28"/>
      <c r="F50" s="21"/>
    </row>
    <row r="51" spans="1:6" ht="14.25" x14ac:dyDescent="0.2">
      <c r="A51" s="21"/>
      <c r="B51" s="171" t="s">
        <v>549</v>
      </c>
      <c r="C51" s="171"/>
      <c r="D51" s="171"/>
      <c r="E51" s="28"/>
      <c r="F51" s="21"/>
    </row>
    <row r="52" spans="1:6" ht="14.25" x14ac:dyDescent="0.2">
      <c r="A52" s="21"/>
      <c r="B52" s="171"/>
      <c r="C52" s="171"/>
      <c r="D52" s="171"/>
      <c r="E52" s="28"/>
      <c r="F52" s="21"/>
    </row>
    <row r="53" spans="1:6" ht="14.25" x14ac:dyDescent="0.2">
      <c r="A53" s="21"/>
      <c r="B53" s="171" t="s">
        <v>555</v>
      </c>
      <c r="C53" s="171"/>
      <c r="D53" s="171"/>
      <c r="E53" s="28"/>
      <c r="F53" s="21"/>
    </row>
    <row r="54" spans="1:6" ht="14.25" x14ac:dyDescent="0.2">
      <c r="A54" s="21"/>
      <c r="B54" s="171"/>
      <c r="C54" s="171"/>
      <c r="D54" s="171"/>
      <c r="E54" s="28"/>
      <c r="F54" s="21"/>
    </row>
    <row r="55" spans="1:6" ht="14.25" x14ac:dyDescent="0.2">
      <c r="A55" s="21"/>
      <c r="B55" s="171" t="s">
        <v>556</v>
      </c>
      <c r="C55" s="171"/>
      <c r="D55" s="171"/>
      <c r="E55" s="28"/>
      <c r="F55" s="21"/>
    </row>
    <row r="56" spans="1:6" ht="14.25" x14ac:dyDescent="0.2">
      <c r="A56" s="21"/>
      <c r="B56" s="171"/>
      <c r="C56" s="171"/>
      <c r="D56" s="171"/>
      <c r="E56" s="28"/>
      <c r="F56" s="21"/>
    </row>
    <row r="57" spans="1:6" ht="14.25" x14ac:dyDescent="0.2">
      <c r="A57" s="21"/>
      <c r="B57" s="171" t="s">
        <v>563</v>
      </c>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19*295</f>
        <v>5605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5605</v>
      </c>
      <c r="F73" s="21"/>
    </row>
    <row r="74" spans="1:6" ht="13.5" customHeight="1" x14ac:dyDescent="0.2">
      <c r="A74" s="21"/>
      <c r="B74" s="26" t="s">
        <v>5</v>
      </c>
      <c r="C74" s="31">
        <v>0.05</v>
      </c>
      <c r="D74" s="26"/>
      <c r="E74" s="35">
        <f>ROUND(E73*C74,2)</f>
        <v>280.25</v>
      </c>
      <c r="F74" s="21"/>
    </row>
    <row r="75" spans="1:6" ht="13.5" customHeight="1" x14ac:dyDescent="0.2">
      <c r="A75" s="21"/>
      <c r="B75" s="26" t="s">
        <v>4</v>
      </c>
      <c r="C75" s="43">
        <v>9.9750000000000005E-2</v>
      </c>
      <c r="D75" s="26"/>
      <c r="E75" s="36">
        <f>ROUND(E73*C75,2)</f>
        <v>559.1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6444.35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6444.35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6:F86"/>
    <mergeCell ref="B88:E88"/>
    <mergeCell ref="A89:F89"/>
    <mergeCell ref="B91:D91"/>
    <mergeCell ref="B42:D42"/>
    <mergeCell ref="B69:D69"/>
    <mergeCell ref="B78:D78"/>
    <mergeCell ref="B79:D79"/>
    <mergeCell ref="B80:D80"/>
    <mergeCell ref="B84:E84"/>
    <mergeCell ref="A85:F85"/>
    <mergeCell ref="B63:D63"/>
    <mergeCell ref="B64:D64"/>
    <mergeCell ref="B65:D65"/>
    <mergeCell ref="B66:D66"/>
    <mergeCell ref="B67:D67"/>
    <mergeCell ref="B68:D68"/>
    <mergeCell ref="B55:D55"/>
    <mergeCell ref="B59:D59"/>
    <mergeCell ref="B34:D34"/>
    <mergeCell ref="B60:D60"/>
    <mergeCell ref="B61:D61"/>
    <mergeCell ref="B62:D62"/>
    <mergeCell ref="B49:D49"/>
    <mergeCell ref="B50:D50"/>
    <mergeCell ref="B51:D51"/>
    <mergeCell ref="B52:D52"/>
    <mergeCell ref="B53:D53"/>
    <mergeCell ref="B54:D54"/>
    <mergeCell ref="B43:D43"/>
    <mergeCell ref="B44:D44"/>
    <mergeCell ref="B45:D45"/>
    <mergeCell ref="A30:F30"/>
    <mergeCell ref="B33:D33"/>
    <mergeCell ref="B58:D58"/>
    <mergeCell ref="B35:D35"/>
    <mergeCell ref="B36:D36"/>
    <mergeCell ref="B56:D56"/>
    <mergeCell ref="B46:D46"/>
    <mergeCell ref="B47:D47"/>
    <mergeCell ref="B48:D48"/>
    <mergeCell ref="B57:D57"/>
    <mergeCell ref="B37:D37"/>
    <mergeCell ref="B38:D38"/>
    <mergeCell ref="B39:D39"/>
    <mergeCell ref="B40:D40"/>
    <mergeCell ref="B41:D41"/>
  </mergeCells>
  <dataValidations count="1">
    <dataValidation type="list" allowBlank="1" showInputMessage="1" showErrorMessage="1" sqref="B78:B80 B12:B20 B59:B69 B33:B36 B37:B57" xr:uid="{F9C420BC-0982-4F0C-941B-1845539677B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1A17B-41D3-46C1-BE42-A9056F6447DD}">
  <sheetPr>
    <pageSetUpPr fitToPage="1"/>
  </sheetPr>
  <dimension ref="A12:F93"/>
  <sheetViews>
    <sheetView view="pageBreakPreview" topLeftCell="A19"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562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560</v>
      </c>
      <c r="C35" s="171"/>
      <c r="D35" s="171"/>
      <c r="E35" s="28"/>
      <c r="F35" s="21"/>
    </row>
    <row r="36" spans="1:6" ht="14.25" x14ac:dyDescent="0.2">
      <c r="A36" s="21"/>
      <c r="B36" s="171"/>
      <c r="C36" s="171"/>
      <c r="D36" s="171"/>
      <c r="E36" s="28"/>
      <c r="F36" s="21"/>
    </row>
    <row r="37" spans="1:6" ht="14.25" x14ac:dyDescent="0.2">
      <c r="A37" s="21"/>
      <c r="B37" s="171" t="s">
        <v>559</v>
      </c>
      <c r="C37" s="171"/>
      <c r="D37" s="171"/>
      <c r="E37" s="28"/>
      <c r="F37" s="21"/>
    </row>
    <row r="38" spans="1:6" ht="14.25" x14ac:dyDescent="0.2">
      <c r="A38" s="21"/>
      <c r="B38" s="171"/>
      <c r="C38" s="171"/>
      <c r="D38" s="171"/>
      <c r="E38" s="28"/>
      <c r="F38" s="21"/>
    </row>
    <row r="39" spans="1:6" ht="14.25" x14ac:dyDescent="0.2">
      <c r="A39" s="21"/>
      <c r="B39" s="171" t="s">
        <v>545</v>
      </c>
      <c r="C39" s="171"/>
      <c r="D39" s="171"/>
      <c r="E39" s="28"/>
      <c r="F39" s="21"/>
    </row>
    <row r="40" spans="1:6" ht="14.25" x14ac:dyDescent="0.2">
      <c r="A40" s="21"/>
      <c r="B40" s="171"/>
      <c r="C40" s="171"/>
      <c r="D40" s="171"/>
      <c r="E40" s="28"/>
      <c r="F40" s="21"/>
    </row>
    <row r="41" spans="1:6" ht="14.25" x14ac:dyDescent="0.2">
      <c r="A41" s="21"/>
      <c r="B41" s="171" t="s">
        <v>546</v>
      </c>
      <c r="C41" s="171"/>
      <c r="D41" s="171"/>
      <c r="E41" s="28"/>
      <c r="F41" s="21"/>
    </row>
    <row r="42" spans="1:6" ht="14.25" x14ac:dyDescent="0.2">
      <c r="A42" s="21"/>
      <c r="B42" s="171"/>
      <c r="C42" s="171"/>
      <c r="D42" s="171"/>
      <c r="E42" s="28"/>
      <c r="F42" s="21"/>
    </row>
    <row r="43" spans="1:6" ht="14.25" x14ac:dyDescent="0.2">
      <c r="A43" s="21"/>
      <c r="B43" s="171" t="s">
        <v>547</v>
      </c>
      <c r="C43" s="171"/>
      <c r="D43" s="171"/>
      <c r="E43" s="28"/>
      <c r="F43" s="21"/>
    </row>
    <row r="44" spans="1:6" ht="14.25" x14ac:dyDescent="0.2">
      <c r="A44" s="21"/>
      <c r="B44" s="171"/>
      <c r="C44" s="171"/>
      <c r="D44" s="171"/>
      <c r="E44" s="28"/>
      <c r="F44" s="21"/>
    </row>
    <row r="45" spans="1:6" ht="14.25" x14ac:dyDescent="0.2">
      <c r="A45" s="21"/>
      <c r="B45" s="171" t="s">
        <v>24</v>
      </c>
      <c r="C45" s="171"/>
      <c r="D45" s="171"/>
      <c r="E45" s="28"/>
      <c r="F45" s="21"/>
    </row>
    <row r="46" spans="1:6" ht="14.25" x14ac:dyDescent="0.2">
      <c r="A46" s="21"/>
      <c r="B46" s="171"/>
      <c r="C46" s="171"/>
      <c r="D46" s="171"/>
      <c r="E46" s="28"/>
      <c r="F46" s="21"/>
    </row>
    <row r="47" spans="1:6" ht="14.25" x14ac:dyDescent="0.2">
      <c r="A47" s="21"/>
      <c r="B47" s="171" t="s">
        <v>27</v>
      </c>
      <c r="C47" s="171"/>
      <c r="D47" s="171"/>
      <c r="E47" s="28"/>
      <c r="F47" s="21"/>
    </row>
    <row r="48" spans="1:6" ht="14.25" x14ac:dyDescent="0.2">
      <c r="A48" s="21"/>
      <c r="B48" s="171"/>
      <c r="C48" s="171"/>
      <c r="D48" s="171"/>
      <c r="E48" s="28"/>
      <c r="F48" s="21"/>
    </row>
    <row r="49" spans="1:6" ht="14.25" x14ac:dyDescent="0.2">
      <c r="A49" s="21"/>
      <c r="B49" s="171" t="s">
        <v>548</v>
      </c>
      <c r="C49" s="171"/>
      <c r="D49" s="171"/>
      <c r="E49" s="28"/>
      <c r="F49" s="21"/>
    </row>
    <row r="50" spans="1:6" ht="14.25" x14ac:dyDescent="0.2">
      <c r="A50" s="21"/>
      <c r="B50" s="171"/>
      <c r="C50" s="171"/>
      <c r="D50" s="171"/>
      <c r="E50" s="28"/>
      <c r="F50" s="21"/>
    </row>
    <row r="51" spans="1:6" ht="14.25" x14ac:dyDescent="0.2">
      <c r="A51" s="21"/>
      <c r="B51" s="171" t="s">
        <v>549</v>
      </c>
      <c r="C51" s="171"/>
      <c r="D51" s="171"/>
      <c r="E51" s="28"/>
      <c r="F51" s="21"/>
    </row>
    <row r="52" spans="1:6" ht="14.25" x14ac:dyDescent="0.2">
      <c r="A52" s="21"/>
      <c r="B52" s="171"/>
      <c r="C52" s="171"/>
      <c r="D52" s="171"/>
      <c r="E52" s="28"/>
      <c r="F52" s="21"/>
    </row>
    <row r="53" spans="1:6" ht="14.25" x14ac:dyDescent="0.2">
      <c r="A53" s="21"/>
      <c r="B53" s="171" t="s">
        <v>555</v>
      </c>
      <c r="C53" s="171"/>
      <c r="D53" s="171"/>
      <c r="E53" s="28"/>
      <c r="F53" s="21"/>
    </row>
    <row r="54" spans="1:6" ht="14.25" x14ac:dyDescent="0.2">
      <c r="A54" s="21"/>
      <c r="B54" s="171"/>
      <c r="C54" s="171"/>
      <c r="D54" s="171"/>
      <c r="E54" s="28"/>
      <c r="F54" s="21"/>
    </row>
    <row r="55" spans="1:6" ht="14.25" x14ac:dyDescent="0.2">
      <c r="A55" s="21"/>
      <c r="B55" s="171" t="s">
        <v>556</v>
      </c>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19*295</f>
        <v>5605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5605</v>
      </c>
      <c r="F73" s="21"/>
    </row>
    <row r="74" spans="1:6" ht="13.5" customHeight="1" x14ac:dyDescent="0.2">
      <c r="A74" s="21"/>
      <c r="B74" s="26" t="s">
        <v>5</v>
      </c>
      <c r="C74" s="31">
        <v>0.05</v>
      </c>
      <c r="D74" s="26"/>
      <c r="E74" s="35">
        <f>ROUND(E73*C74,2)</f>
        <v>280.25</v>
      </c>
      <c r="F74" s="21"/>
    </row>
    <row r="75" spans="1:6" ht="13.5" customHeight="1" x14ac:dyDescent="0.2">
      <c r="A75" s="21"/>
      <c r="B75" s="26" t="s">
        <v>4</v>
      </c>
      <c r="C75" s="43">
        <v>9.9750000000000005E-2</v>
      </c>
      <c r="D75" s="26"/>
      <c r="E75" s="36">
        <f>ROUND(E73*C75,2)</f>
        <v>559.1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6444.35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6444.35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E524B864-BFCE-4EC4-8D81-04C22B35552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8BCA2-C96D-44E5-A241-80075F48BC8D}">
  <sheetPr>
    <pageSetUpPr fitToPage="1"/>
  </sheetPr>
  <dimension ref="A12:F91"/>
  <sheetViews>
    <sheetView view="pageBreakPreview" topLeftCell="A13"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565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45.75" customHeight="1" x14ac:dyDescent="0.2">
      <c r="A35" s="21"/>
      <c r="B35" s="171" t="s">
        <v>566</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t="s">
        <v>567</v>
      </c>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t="s">
        <v>568</v>
      </c>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9*295</f>
        <v>2655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2655</v>
      </c>
      <c r="F71" s="21"/>
    </row>
    <row r="72" spans="1:6" ht="13.5" customHeight="1" x14ac:dyDescent="0.2">
      <c r="A72" s="21"/>
      <c r="B72" s="26" t="s">
        <v>5</v>
      </c>
      <c r="C72" s="31">
        <v>0.05</v>
      </c>
      <c r="D72" s="26"/>
      <c r="E72" s="35">
        <f>ROUND(E71*C72,2)</f>
        <v>132.75</v>
      </c>
      <c r="F72" s="21"/>
    </row>
    <row r="73" spans="1:6" ht="13.5" customHeight="1" x14ac:dyDescent="0.2">
      <c r="A73" s="21"/>
      <c r="B73" s="26" t="s">
        <v>4</v>
      </c>
      <c r="C73" s="43">
        <v>9.9750000000000005E-2</v>
      </c>
      <c r="D73" s="26"/>
      <c r="E73" s="36">
        <f>ROUND(E71*C73,2)</f>
        <v>264.83999999999997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3052.59</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3052.59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42:D42"/>
    <mergeCell ref="A30:F30"/>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 B35:B67" xr:uid="{B496A8D4-021D-4A20-8FCD-FB31B1DFB3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BBAE-51B3-428F-906F-A9ED901E5F94}">
  <sheetPr>
    <pageSetUpPr fitToPage="1"/>
  </sheetPr>
  <dimension ref="A12:F91"/>
  <sheetViews>
    <sheetView view="pageBreakPreview" topLeftCell="A13"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569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43.5" customHeight="1" x14ac:dyDescent="0.2">
      <c r="A35" s="21"/>
      <c r="B35" s="171" t="s">
        <v>571</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t="s">
        <v>570</v>
      </c>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6.5*295</f>
        <v>1917.5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1917.5</v>
      </c>
      <c r="F71" s="21"/>
    </row>
    <row r="72" spans="1:6" ht="13.5" customHeight="1" x14ac:dyDescent="0.2">
      <c r="A72" s="21"/>
      <c r="B72" s="26" t="s">
        <v>5</v>
      </c>
      <c r="C72" s="31">
        <v>0.05</v>
      </c>
      <c r="D72" s="26"/>
      <c r="E72" s="35">
        <f>ROUND(E71*C72,2)</f>
        <v>95.88</v>
      </c>
      <c r="F72" s="21"/>
    </row>
    <row r="73" spans="1:6" ht="13.5" customHeight="1" x14ac:dyDescent="0.2">
      <c r="A73" s="21"/>
      <c r="B73" s="26" t="s">
        <v>4</v>
      </c>
      <c r="C73" s="43">
        <v>9.9750000000000005E-2</v>
      </c>
      <c r="D73" s="26"/>
      <c r="E73" s="36">
        <f>ROUND(E71*C73,2)</f>
        <v>191.27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2204.65</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2204.65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A30:F30"/>
    <mergeCell ref="B33:D33"/>
    <mergeCell ref="B34:D34"/>
    <mergeCell ref="B35:D35"/>
    <mergeCell ref="B36:D36"/>
    <mergeCell ref="B47:D47"/>
    <mergeCell ref="B37:D37"/>
    <mergeCell ref="B38:D38"/>
    <mergeCell ref="B39:D39"/>
    <mergeCell ref="B40:D40"/>
    <mergeCell ref="B41:D41"/>
    <mergeCell ref="B42:D42"/>
    <mergeCell ref="B43:D43"/>
    <mergeCell ref="B44:D44"/>
    <mergeCell ref="B45:D45"/>
    <mergeCell ref="B46:D46"/>
    <mergeCell ref="B59:D59"/>
    <mergeCell ref="B48:D48"/>
    <mergeCell ref="B49:D49"/>
    <mergeCell ref="B50:D50"/>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 B35:B67" xr:uid="{2E75E0F1-4125-4664-B350-4D3B7EFC63C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65843-66CA-4F65-A99E-040A9D67D50B}">
  <sheetPr>
    <pageSetUpPr fitToPage="1"/>
  </sheetPr>
  <dimension ref="A12:F93"/>
  <sheetViews>
    <sheetView view="pageBreakPreview" topLeftCell="A1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572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573</v>
      </c>
      <c r="C35" s="171"/>
      <c r="D35" s="171"/>
      <c r="E35" s="28"/>
      <c r="F35" s="21"/>
    </row>
    <row r="36" spans="1:6" ht="14.25" x14ac:dyDescent="0.2">
      <c r="A36" s="21"/>
      <c r="B36" s="171"/>
      <c r="C36" s="171"/>
      <c r="D36" s="171"/>
      <c r="E36" s="28"/>
      <c r="F36" s="21"/>
    </row>
    <row r="37" spans="1:6" ht="14.25" x14ac:dyDescent="0.2">
      <c r="A37" s="21"/>
      <c r="B37" s="171" t="s">
        <v>574</v>
      </c>
      <c r="C37" s="171"/>
      <c r="D37" s="171"/>
      <c r="E37" s="28"/>
      <c r="F37" s="21"/>
    </row>
    <row r="38" spans="1:6" ht="14.25" x14ac:dyDescent="0.2">
      <c r="A38" s="21"/>
      <c r="B38" s="171"/>
      <c r="C38" s="171"/>
      <c r="D38" s="171"/>
      <c r="E38" s="28"/>
      <c r="F38" s="21"/>
    </row>
    <row r="39" spans="1:6" ht="14.25" x14ac:dyDescent="0.2">
      <c r="A39" s="21"/>
      <c r="B39" s="171" t="s">
        <v>575</v>
      </c>
      <c r="C39" s="171"/>
      <c r="D39" s="171"/>
      <c r="E39" s="28"/>
      <c r="F39" s="21"/>
    </row>
    <row r="40" spans="1:6" ht="14.25" x14ac:dyDescent="0.2">
      <c r="A40" s="21"/>
      <c r="B40" s="171"/>
      <c r="C40" s="171"/>
      <c r="D40" s="171"/>
      <c r="E40" s="28"/>
      <c r="F40" s="21"/>
    </row>
    <row r="41" spans="1:6" ht="14.25" x14ac:dyDescent="0.2">
      <c r="A41" s="21"/>
      <c r="B41" s="171" t="s">
        <v>576</v>
      </c>
      <c r="C41" s="171"/>
      <c r="D41" s="171"/>
      <c r="E41" s="28"/>
      <c r="F41" s="21"/>
    </row>
    <row r="42" spans="1:6" ht="14.25" x14ac:dyDescent="0.2">
      <c r="A42" s="21"/>
      <c r="B42" s="171"/>
      <c r="C42" s="171"/>
      <c r="D42" s="171"/>
      <c r="E42" s="28"/>
      <c r="F42" s="21"/>
    </row>
    <row r="43" spans="1:6" ht="14.25" x14ac:dyDescent="0.2">
      <c r="A43" s="21"/>
      <c r="B43" s="171" t="s">
        <v>577</v>
      </c>
      <c r="C43" s="171"/>
      <c r="D43" s="171"/>
      <c r="E43" s="28"/>
      <c r="F43" s="21"/>
    </row>
    <row r="44" spans="1:6" ht="14.25" x14ac:dyDescent="0.2">
      <c r="A44" s="21"/>
      <c r="B44" s="171"/>
      <c r="C44" s="171"/>
      <c r="D44" s="171"/>
      <c r="E44" s="28"/>
      <c r="F44" s="21"/>
    </row>
    <row r="45" spans="1:6" ht="14.25" x14ac:dyDescent="0.2">
      <c r="A45" s="21"/>
      <c r="B45" s="171" t="s">
        <v>578</v>
      </c>
      <c r="C45" s="171"/>
      <c r="D45" s="171"/>
      <c r="E45" s="28"/>
      <c r="F45" s="21"/>
    </row>
    <row r="46" spans="1:6" ht="14.25" x14ac:dyDescent="0.2">
      <c r="A46" s="21"/>
      <c r="B46" s="171"/>
      <c r="C46" s="171"/>
      <c r="D46" s="171"/>
      <c r="E46" s="28"/>
      <c r="F46" s="21"/>
    </row>
    <row r="47" spans="1:6" ht="14.25" x14ac:dyDescent="0.2">
      <c r="A47" s="21"/>
      <c r="B47" s="171" t="s">
        <v>555</v>
      </c>
      <c r="C47" s="171"/>
      <c r="D47" s="171"/>
      <c r="E47" s="28"/>
      <c r="F47" s="21"/>
    </row>
    <row r="48" spans="1:6" ht="14.25" x14ac:dyDescent="0.2">
      <c r="A48" s="21"/>
      <c r="B48" s="171"/>
      <c r="C48" s="171"/>
      <c r="D48" s="171"/>
      <c r="E48" s="28"/>
      <c r="F48" s="21"/>
    </row>
    <row r="49" spans="1:6" ht="14.25" x14ac:dyDescent="0.2">
      <c r="A49" s="21"/>
      <c r="B49" s="171" t="s">
        <v>556</v>
      </c>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12.5*295</f>
        <v>3687.5</v>
      </c>
      <c r="F70" s="21"/>
    </row>
    <row r="71" spans="1:6" ht="13.5" customHeight="1" x14ac:dyDescent="0.2">
      <c r="A71" s="21"/>
      <c r="B71" s="34" t="s">
        <v>15</v>
      </c>
      <c r="C71" s="26"/>
      <c r="D71" s="26"/>
      <c r="E71" s="30">
        <v>50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3737.5</v>
      </c>
      <c r="F73" s="21"/>
    </row>
    <row r="74" spans="1:6" ht="13.5" customHeight="1" x14ac:dyDescent="0.2">
      <c r="A74" s="21"/>
      <c r="B74" s="26" t="s">
        <v>5</v>
      </c>
      <c r="C74" s="31">
        <v>0.05</v>
      </c>
      <c r="D74" s="26"/>
      <c r="E74" s="35">
        <f>ROUND(E73*C74,2)</f>
        <v>186.88</v>
      </c>
      <c r="F74" s="21"/>
    </row>
    <row r="75" spans="1:6" ht="13.5" customHeight="1" x14ac:dyDescent="0.2">
      <c r="A75" s="21"/>
      <c r="B75" s="26" t="s">
        <v>4</v>
      </c>
      <c r="C75" s="43">
        <v>9.9750000000000005E-2</v>
      </c>
      <c r="D75" s="26"/>
      <c r="E75" s="36">
        <f>ROUND(E73*C75,2)</f>
        <v>372.82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4297.2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4297.2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736751C0-6E35-434D-940C-836CCB901D9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7557-CEED-411E-8016-3B853CCB2F35}">
  <sheetPr>
    <pageSetUpPr fitToPage="1"/>
  </sheetPr>
  <dimension ref="A12:F93"/>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579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512</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573</v>
      </c>
      <c r="C35" s="171"/>
      <c r="D35" s="171"/>
      <c r="E35" s="28"/>
      <c r="F35" s="21"/>
    </row>
    <row r="36" spans="1:6" ht="14.25" x14ac:dyDescent="0.2">
      <c r="A36" s="21"/>
      <c r="B36" s="171"/>
      <c r="C36" s="171"/>
      <c r="D36" s="171"/>
      <c r="E36" s="28"/>
      <c r="F36" s="21"/>
    </row>
    <row r="37" spans="1:6" ht="14.25" x14ac:dyDescent="0.2">
      <c r="A37" s="21"/>
      <c r="B37" s="171" t="s">
        <v>574</v>
      </c>
      <c r="C37" s="171"/>
      <c r="D37" s="171"/>
      <c r="E37" s="28"/>
      <c r="F37" s="21"/>
    </row>
    <row r="38" spans="1:6" ht="14.25" x14ac:dyDescent="0.2">
      <c r="A38" s="21"/>
      <c r="B38" s="171"/>
      <c r="C38" s="171"/>
      <c r="D38" s="171"/>
      <c r="E38" s="28"/>
      <c r="F38" s="21"/>
    </row>
    <row r="39" spans="1:6" ht="14.25" x14ac:dyDescent="0.2">
      <c r="A39" s="21"/>
      <c r="B39" s="171" t="s">
        <v>575</v>
      </c>
      <c r="C39" s="171"/>
      <c r="D39" s="171"/>
      <c r="E39" s="28"/>
      <c r="F39" s="21"/>
    </row>
    <row r="40" spans="1:6" ht="14.25" x14ac:dyDescent="0.2">
      <c r="A40" s="21"/>
      <c r="B40" s="171"/>
      <c r="C40" s="171"/>
      <c r="D40" s="171"/>
      <c r="E40" s="28"/>
      <c r="F40" s="21"/>
    </row>
    <row r="41" spans="1:6" ht="14.25" x14ac:dyDescent="0.2">
      <c r="A41" s="21"/>
      <c r="B41" s="171" t="s">
        <v>576</v>
      </c>
      <c r="C41" s="171"/>
      <c r="D41" s="171"/>
      <c r="E41" s="28"/>
      <c r="F41" s="21"/>
    </row>
    <row r="42" spans="1:6" ht="14.25" x14ac:dyDescent="0.2">
      <c r="A42" s="21"/>
      <c r="B42" s="171"/>
      <c r="C42" s="171"/>
      <c r="D42" s="171"/>
      <c r="E42" s="28"/>
      <c r="F42" s="21"/>
    </row>
    <row r="43" spans="1:6" ht="14.25" x14ac:dyDescent="0.2">
      <c r="A43" s="21"/>
      <c r="B43" s="171" t="s">
        <v>577</v>
      </c>
      <c r="C43" s="171"/>
      <c r="D43" s="171"/>
      <c r="E43" s="28"/>
      <c r="F43" s="21"/>
    </row>
    <row r="44" spans="1:6" ht="14.25" x14ac:dyDescent="0.2">
      <c r="A44" s="21"/>
      <c r="B44" s="171"/>
      <c r="C44" s="171"/>
      <c r="D44" s="171"/>
      <c r="E44" s="28"/>
      <c r="F44" s="21"/>
    </row>
    <row r="45" spans="1:6" ht="14.25" x14ac:dyDescent="0.2">
      <c r="A45" s="21"/>
      <c r="B45" s="171" t="s">
        <v>578</v>
      </c>
      <c r="C45" s="171"/>
      <c r="D45" s="171"/>
      <c r="E45" s="28"/>
      <c r="F45" s="21"/>
    </row>
    <row r="46" spans="1:6" ht="14.25" x14ac:dyDescent="0.2">
      <c r="A46" s="21"/>
      <c r="B46" s="171"/>
      <c r="C46" s="171"/>
      <c r="D46" s="171"/>
      <c r="E46" s="28"/>
      <c r="F46" s="21"/>
    </row>
    <row r="47" spans="1:6" ht="14.25" x14ac:dyDescent="0.2">
      <c r="A47" s="21"/>
      <c r="B47" s="171" t="s">
        <v>555</v>
      </c>
      <c r="C47" s="171"/>
      <c r="D47" s="171"/>
      <c r="E47" s="28"/>
      <c r="F47" s="21"/>
    </row>
    <row r="48" spans="1:6" ht="14.25" x14ac:dyDescent="0.2">
      <c r="A48" s="21"/>
      <c r="B48" s="171"/>
      <c r="C48" s="171"/>
      <c r="D48" s="171"/>
      <c r="E48" s="28"/>
      <c r="F48" s="21"/>
    </row>
    <row r="49" spans="1:6" ht="14.25" x14ac:dyDescent="0.2">
      <c r="A49" s="21"/>
      <c r="B49" s="171" t="s">
        <v>556</v>
      </c>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12.5*295</f>
        <v>3687.5</v>
      </c>
      <c r="F70" s="21"/>
    </row>
    <row r="71" spans="1:6" ht="13.5" customHeight="1" x14ac:dyDescent="0.2">
      <c r="A71" s="21"/>
      <c r="B71" s="34" t="s">
        <v>15</v>
      </c>
      <c r="C71" s="26"/>
      <c r="D71" s="26"/>
      <c r="E71" s="30">
        <v>50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3737.5</v>
      </c>
      <c r="F73" s="21"/>
    </row>
    <row r="74" spans="1:6" ht="13.5" customHeight="1" x14ac:dyDescent="0.2">
      <c r="A74" s="21"/>
      <c r="B74" s="26" t="s">
        <v>5</v>
      </c>
      <c r="C74" s="31">
        <v>0.05</v>
      </c>
      <c r="D74" s="26"/>
      <c r="E74" s="35">
        <f>ROUND(E73*C74,2)</f>
        <v>186.88</v>
      </c>
      <c r="F74" s="21"/>
    </row>
    <row r="75" spans="1:6" ht="13.5" customHeight="1" x14ac:dyDescent="0.2">
      <c r="A75" s="21"/>
      <c r="B75" s="26" t="s">
        <v>4</v>
      </c>
      <c r="C75" s="43">
        <v>9.9750000000000005E-2</v>
      </c>
      <c r="D75" s="26"/>
      <c r="E75" s="36">
        <f>ROUND(E73*C75,2)</f>
        <v>372.82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4297.2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4297.2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EFCE929F-A2D2-4375-B888-4182CDBF668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C12FB-EBBC-455F-9A8B-76FA6C5180B8}">
  <sheetPr>
    <pageSetUpPr fitToPage="1"/>
  </sheetPr>
  <dimension ref="A12:F93"/>
  <sheetViews>
    <sheetView view="pageBreakPreview" zoomScale="80" zoomScaleNormal="100" zoomScaleSheetLayoutView="80" workbookViewId="0">
      <selection activeCell="B32" sqref="B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581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573</v>
      </c>
      <c r="C35" s="171"/>
      <c r="D35" s="171"/>
      <c r="E35" s="28"/>
      <c r="F35" s="21"/>
    </row>
    <row r="36" spans="1:6" ht="14.25" x14ac:dyDescent="0.2">
      <c r="A36" s="21"/>
      <c r="B36" s="171"/>
      <c r="C36" s="171"/>
      <c r="D36" s="171"/>
      <c r="E36" s="28"/>
      <c r="F36" s="21"/>
    </row>
    <row r="37" spans="1:6" ht="14.25" x14ac:dyDescent="0.2">
      <c r="A37" s="21"/>
      <c r="B37" s="171" t="s">
        <v>575</v>
      </c>
      <c r="C37" s="171"/>
      <c r="D37" s="171"/>
      <c r="E37" s="28"/>
      <c r="F37" s="21"/>
    </row>
    <row r="38" spans="1:6" ht="14.25" x14ac:dyDescent="0.2">
      <c r="A38" s="21"/>
      <c r="B38" s="171"/>
      <c r="C38" s="171"/>
      <c r="D38" s="171"/>
      <c r="E38" s="28"/>
      <c r="F38" s="21"/>
    </row>
    <row r="39" spans="1:6" ht="14.25" x14ac:dyDescent="0.2">
      <c r="A39" s="21"/>
      <c r="B39" s="171" t="s">
        <v>582</v>
      </c>
      <c r="C39" s="171"/>
      <c r="D39" s="171"/>
      <c r="E39" s="28"/>
      <c r="F39" s="21"/>
    </row>
    <row r="40" spans="1:6" ht="14.25" x14ac:dyDescent="0.2">
      <c r="A40" s="21"/>
      <c r="B40" s="171"/>
      <c r="C40" s="171"/>
      <c r="D40" s="171"/>
      <c r="E40" s="28"/>
      <c r="F40" s="21"/>
    </row>
    <row r="41" spans="1:6" ht="14.25" x14ac:dyDescent="0.2">
      <c r="A41" s="21"/>
      <c r="B41" s="171" t="s">
        <v>583</v>
      </c>
      <c r="C41" s="171"/>
      <c r="D41" s="171"/>
      <c r="E41" s="28"/>
      <c r="F41" s="21"/>
    </row>
    <row r="42" spans="1:6" ht="14.25" x14ac:dyDescent="0.2">
      <c r="A42" s="21"/>
      <c r="B42" s="171"/>
      <c r="C42" s="171"/>
      <c r="D42" s="171"/>
      <c r="E42" s="28"/>
      <c r="F42" s="21"/>
    </row>
    <row r="43" spans="1:6" ht="14.25" x14ac:dyDescent="0.2">
      <c r="A43" s="21"/>
      <c r="B43" s="171" t="s">
        <v>554</v>
      </c>
      <c r="C43" s="171"/>
      <c r="D43" s="171"/>
      <c r="E43" s="28"/>
      <c r="F43" s="21"/>
    </row>
    <row r="44" spans="1:6" ht="14.25" x14ac:dyDescent="0.2">
      <c r="A44" s="21"/>
      <c r="B44" s="171"/>
      <c r="C44" s="171"/>
      <c r="D44" s="171"/>
      <c r="E44" s="28"/>
      <c r="F44" s="21"/>
    </row>
    <row r="45" spans="1:6" ht="14.25" x14ac:dyDescent="0.2">
      <c r="A45" s="21"/>
      <c r="B45" s="171" t="s">
        <v>556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3.75*295</f>
        <v>1106.25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1106.25</v>
      </c>
      <c r="F73" s="21"/>
    </row>
    <row r="74" spans="1:6" ht="13.5" customHeight="1" x14ac:dyDescent="0.2">
      <c r="A74" s="21"/>
      <c r="B74" s="26" t="s">
        <v>5</v>
      </c>
      <c r="C74" s="31">
        <v>0.05</v>
      </c>
      <c r="D74" s="26"/>
      <c r="E74" s="35">
        <f>ROUND(E73*C74,2)</f>
        <v>55.31</v>
      </c>
      <c r="F74" s="21"/>
    </row>
    <row r="75" spans="1:6" ht="13.5" customHeight="1" x14ac:dyDescent="0.2">
      <c r="A75" s="21"/>
      <c r="B75" s="26" t="s">
        <v>4</v>
      </c>
      <c r="C75" s="43">
        <v>9.9750000000000005E-2</v>
      </c>
      <c r="D75" s="26"/>
      <c r="E75" s="36">
        <f>ROUND(E73*C75,2)</f>
        <v>110.35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1271.9099999999999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1271.9099999999999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9035883F-7436-4C70-AB46-00AFA985DA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4"/>
  <sheetViews>
    <sheetView view="pageBreakPreview" topLeftCell="A13"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100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98</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30" customHeight="1" x14ac:dyDescent="0.2">
      <c r="A42" s="21"/>
      <c r="B42" s="171" t="s">
        <v>95</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45.75" customHeight="1" x14ac:dyDescent="0.2">
      <c r="A45" s="21"/>
      <c r="B45" s="171" t="s">
        <v>96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97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94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92</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32">
    <mergeCell ref="A90:F90"/>
    <mergeCell ref="B92:D92"/>
    <mergeCell ref="B80:D80"/>
    <mergeCell ref="B81:D81"/>
    <mergeCell ref="B85:E85"/>
    <mergeCell ref="A86:F86"/>
    <mergeCell ref="A87:F87"/>
    <mergeCell ref="B89:E89"/>
    <mergeCell ref="B79:D79"/>
    <mergeCell ref="B48:D48"/>
    <mergeCell ref="B49:D49"/>
    <mergeCell ref="B54:D54"/>
    <mergeCell ref="B55:D55"/>
    <mergeCell ref="B56:D56"/>
    <mergeCell ref="B57:D57"/>
    <mergeCell ref="B66:D66"/>
    <mergeCell ref="B67:D67"/>
    <mergeCell ref="B68:D68"/>
    <mergeCell ref="B69:D69"/>
    <mergeCell ref="B70:D70"/>
    <mergeCell ref="B47:D47"/>
    <mergeCell ref="A31:F31"/>
    <mergeCell ref="B34:D34"/>
    <mergeCell ref="B35:D35"/>
    <mergeCell ref="B38:D38"/>
    <mergeCell ref="B40:D40"/>
    <mergeCell ref="B41:D41"/>
    <mergeCell ref="B42:D42"/>
    <mergeCell ref="B43:D43"/>
    <mergeCell ref="B44:D44"/>
    <mergeCell ref="B45:D45"/>
    <mergeCell ref="B46:D46"/>
  </mergeCells>
  <dataValidations count="1">
    <dataValidation type="list" allowBlank="1" showInputMessage="1" showErrorMessage="1" sqref="B79:B81 B34:B70 B12:B20" xr:uid="{00000000-0002-0000-0C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032E-8071-452A-A60D-F7397C87D787}">
  <sheetPr>
    <pageSetUpPr fitToPage="1"/>
  </sheetPr>
  <dimension ref="A12:F93"/>
  <sheetViews>
    <sheetView view="pageBreakPreview" topLeftCell="A13" zoomScale="80" zoomScaleNormal="100" zoomScaleSheetLayoutView="80" workbookViewId="0">
      <selection activeCell="B32" sqref="B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584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573</v>
      </c>
      <c r="C35" s="171"/>
      <c r="D35" s="171"/>
      <c r="E35" s="28"/>
      <c r="F35" s="21"/>
    </row>
    <row r="36" spans="1:6" ht="14.25" x14ac:dyDescent="0.2">
      <c r="A36" s="21"/>
      <c r="B36" s="171"/>
      <c r="C36" s="171"/>
      <c r="D36" s="171"/>
      <c r="E36" s="28"/>
      <c r="F36" s="21"/>
    </row>
    <row r="37" spans="1:6" ht="14.25" x14ac:dyDescent="0.2">
      <c r="A37" s="21"/>
      <c r="B37" s="171" t="s">
        <v>575</v>
      </c>
      <c r="C37" s="171"/>
      <c r="D37" s="171"/>
      <c r="E37" s="28"/>
      <c r="F37" s="21"/>
    </row>
    <row r="38" spans="1:6" ht="14.25" x14ac:dyDescent="0.2">
      <c r="A38" s="21"/>
      <c r="B38" s="171"/>
      <c r="C38" s="171"/>
      <c r="D38" s="171"/>
      <c r="E38" s="28"/>
      <c r="F38" s="21"/>
    </row>
    <row r="39" spans="1:6" ht="14.25" x14ac:dyDescent="0.2">
      <c r="A39" s="21"/>
      <c r="B39" s="171" t="s">
        <v>582</v>
      </c>
      <c r="C39" s="171"/>
      <c r="D39" s="171"/>
      <c r="E39" s="28"/>
      <c r="F39" s="21"/>
    </row>
    <row r="40" spans="1:6" ht="14.25" x14ac:dyDescent="0.2">
      <c r="A40" s="21"/>
      <c r="B40" s="171"/>
      <c r="C40" s="171"/>
      <c r="D40" s="171"/>
      <c r="E40" s="28"/>
      <c r="F40" s="21"/>
    </row>
    <row r="41" spans="1:6" ht="14.25" x14ac:dyDescent="0.2">
      <c r="A41" s="21"/>
      <c r="B41" s="171" t="s">
        <v>583</v>
      </c>
      <c r="C41" s="171"/>
      <c r="D41" s="171"/>
      <c r="E41" s="28"/>
      <c r="F41" s="21"/>
    </row>
    <row r="42" spans="1:6" ht="14.25" x14ac:dyDescent="0.2">
      <c r="A42" s="21"/>
      <c r="B42" s="171"/>
      <c r="C42" s="171"/>
      <c r="D42" s="171"/>
      <c r="E42" s="28"/>
      <c r="F42" s="21"/>
    </row>
    <row r="43" spans="1:6" ht="14.25" x14ac:dyDescent="0.2">
      <c r="A43" s="21"/>
      <c r="B43" s="171" t="s">
        <v>554</v>
      </c>
      <c r="C43" s="171"/>
      <c r="D43" s="171"/>
      <c r="E43" s="28"/>
      <c r="F43" s="21"/>
    </row>
    <row r="44" spans="1:6" ht="14.25" x14ac:dyDescent="0.2">
      <c r="A44" s="21"/>
      <c r="B44" s="171"/>
      <c r="C44" s="171"/>
      <c r="D44" s="171"/>
      <c r="E44" s="28"/>
      <c r="F44" s="21"/>
    </row>
    <row r="45" spans="1:6" ht="14.25" x14ac:dyDescent="0.2">
      <c r="A45" s="21"/>
      <c r="B45" s="171" t="s">
        <v>556</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3.75*295</f>
        <v>1106.25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1106.25</v>
      </c>
      <c r="F73" s="21"/>
    </row>
    <row r="74" spans="1:6" ht="13.5" customHeight="1" x14ac:dyDescent="0.2">
      <c r="A74" s="21"/>
      <c r="B74" s="26" t="s">
        <v>5</v>
      </c>
      <c r="C74" s="31">
        <v>0.05</v>
      </c>
      <c r="D74" s="26"/>
      <c r="E74" s="35">
        <f>ROUND(E73*C74,2)</f>
        <v>55.31</v>
      </c>
      <c r="F74" s="21"/>
    </row>
    <row r="75" spans="1:6" ht="13.5" customHeight="1" x14ac:dyDescent="0.2">
      <c r="A75" s="21"/>
      <c r="B75" s="26" t="s">
        <v>4</v>
      </c>
      <c r="C75" s="43">
        <v>9.9750000000000005E-2</v>
      </c>
      <c r="D75" s="26"/>
      <c r="E75" s="36">
        <f>ROUND(E73*C75,2)</f>
        <v>110.35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1271.9099999999999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1271.9099999999999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7241AD89-6FE5-4539-A6AA-F2659BC4C93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C9F4-7DF5-4388-91D0-7D68F6207CB7}">
  <sheetPr>
    <pageSetUpPr fitToPage="1"/>
  </sheetPr>
  <dimension ref="A12:F93"/>
  <sheetViews>
    <sheetView view="pageBreakPreview" topLeftCell="A10" zoomScale="80" zoomScaleNormal="100" zoomScaleSheetLayoutView="80" workbookViewId="0">
      <selection activeCell="A73" sqref="A73:D81"/>
    </sheetView>
  </sheetViews>
  <sheetFormatPr baseColWidth="10" defaultRowHeight="12.75" x14ac:dyDescent="0.2"/>
  <cols>
    <col min="1" max="1" width="5.140625" style="52" customWidth="1"/>
    <col min="2" max="2" width="120" style="52" customWidth="1"/>
    <col min="3" max="3" width="11.5703125" style="52" customWidth="1"/>
    <col min="4" max="4" width="17.5703125" style="52" customWidth="1"/>
    <col min="5" max="5" width="17.7109375" style="52" customWidth="1"/>
    <col min="6" max="6" width="10.5703125" style="52" customWidth="1"/>
    <col min="7" max="16384" width="11.42578125" style="52"/>
  </cols>
  <sheetData>
    <row r="12" spans="2:5" x14ac:dyDescent="0.2">
      <c r="B12" s="82"/>
      <c r="E12" s="81"/>
    </row>
    <row r="13" spans="2:5" x14ac:dyDescent="0.2">
      <c r="B13" s="82"/>
      <c r="E13" s="81"/>
    </row>
    <row r="14" spans="2:5" x14ac:dyDescent="0.2">
      <c r="B14" s="82"/>
      <c r="E14" s="81"/>
    </row>
    <row r="15" spans="2:5" x14ac:dyDescent="0.2">
      <c r="B15" s="82"/>
      <c r="E15" s="81"/>
    </row>
    <row r="16" spans="2:5" x14ac:dyDescent="0.2">
      <c r="B16" s="82"/>
      <c r="E16" s="81"/>
    </row>
    <row r="17" spans="1:6" x14ac:dyDescent="0.2">
      <c r="B17" s="82"/>
      <c r="E17" s="81"/>
    </row>
    <row r="18" spans="1:6" x14ac:dyDescent="0.2">
      <c r="B18" s="82"/>
      <c r="E18" s="81"/>
    </row>
    <row r="19" spans="1:6" x14ac:dyDescent="0.2">
      <c r="B19" s="82"/>
      <c r="E19" s="81"/>
    </row>
    <row r="20" spans="1:6" x14ac:dyDescent="0.2">
      <c r="B20" s="82"/>
      <c r="E20" s="81"/>
    </row>
    <row r="21" spans="1:6" ht="15" x14ac:dyDescent="0.2">
      <c r="A21" s="72"/>
      <c r="B21" s="61" t="s">
        <v>585</v>
      </c>
      <c r="C21" s="54"/>
      <c r="D21" s="54"/>
      <c r="E21" s="54"/>
      <c r="F21" s="54"/>
    </row>
    <row r="22" spans="1:6" ht="15" x14ac:dyDescent="0.2">
      <c r="A22" s="72"/>
      <c r="B22" s="60"/>
      <c r="C22" s="54"/>
      <c r="D22" s="54"/>
      <c r="E22" s="54"/>
      <c r="F22" s="54"/>
    </row>
    <row r="23" spans="1:6" ht="15" x14ac:dyDescent="0.2">
      <c r="A23" s="72"/>
      <c r="B23" s="60"/>
      <c r="C23" s="54"/>
      <c r="D23" s="54"/>
      <c r="E23" s="54"/>
      <c r="F23" s="54"/>
    </row>
    <row r="24" spans="1:6" ht="15" x14ac:dyDescent="0.2">
      <c r="A24" s="72"/>
      <c r="B24" s="61"/>
      <c r="C24" s="54"/>
      <c r="D24" s="54"/>
      <c r="E24" s="54"/>
      <c r="F24" s="54"/>
    </row>
    <row r="25" spans="1:6" ht="15" x14ac:dyDescent="0.2">
      <c r="A25" s="72"/>
      <c r="B25" s="61" t="s">
        <v>187</v>
      </c>
      <c r="C25" s="54"/>
      <c r="D25" s="54"/>
      <c r="E25" s="54"/>
      <c r="F25" s="54"/>
    </row>
    <row r="26" spans="1:6" ht="33.75" customHeight="1" x14ac:dyDescent="0.2">
      <c r="A26" s="72"/>
      <c r="B26" s="80" t="s">
        <v>509</v>
      </c>
      <c r="C26" s="54"/>
      <c r="D26" s="54"/>
      <c r="E26" s="54"/>
      <c r="F26" s="54"/>
    </row>
    <row r="27" spans="1:6" x14ac:dyDescent="0.2">
      <c r="A27" s="73"/>
      <c r="B27" s="54"/>
      <c r="C27" s="78"/>
      <c r="D27" s="78"/>
      <c r="E27" s="79"/>
      <c r="F27" s="54"/>
    </row>
    <row r="28" spans="1:6" ht="15" x14ac:dyDescent="0.2">
      <c r="A28" s="72"/>
      <c r="B28" s="78"/>
      <c r="C28" s="78"/>
      <c r="D28" s="77" t="s">
        <v>14</v>
      </c>
      <c r="E28" s="77" t="s">
        <v>591</v>
      </c>
      <c r="F28" s="54"/>
    </row>
    <row r="29" spans="1:6" ht="13.5" thickBot="1" x14ac:dyDescent="0.25">
      <c r="A29" s="76"/>
      <c r="B29" s="76"/>
      <c r="C29" s="76"/>
      <c r="D29" s="76"/>
      <c r="E29" s="76"/>
      <c r="F29" s="75"/>
    </row>
    <row r="30" spans="1:6" s="74" customFormat="1" ht="21.75" customHeight="1" x14ac:dyDescent="0.2">
      <c r="A30" s="183" t="s">
        <v>0</v>
      </c>
      <c r="B30" s="183"/>
      <c r="C30" s="183"/>
      <c r="D30" s="183"/>
      <c r="E30" s="183"/>
      <c r="F30" s="183"/>
    </row>
    <row r="31" spans="1:6" x14ac:dyDescent="0.2">
      <c r="A31" s="72"/>
      <c r="B31" s="73"/>
      <c r="C31" s="72"/>
      <c r="D31" s="72"/>
      <c r="E31" s="72"/>
    </row>
    <row r="32" spans="1:6" ht="14.25" x14ac:dyDescent="0.2">
      <c r="A32" s="54"/>
      <c r="B32" s="71" t="s">
        <v>166</v>
      </c>
      <c r="C32" s="71"/>
      <c r="D32" s="71"/>
      <c r="E32" s="70"/>
      <c r="F32" s="54"/>
    </row>
    <row r="33" spans="1:6" ht="14.25" x14ac:dyDescent="0.2">
      <c r="A33" s="54"/>
      <c r="B33" s="184"/>
      <c r="C33" s="184"/>
      <c r="D33" s="184"/>
      <c r="E33" s="70"/>
      <c r="F33" s="54"/>
    </row>
    <row r="34" spans="1:6" ht="14.25" x14ac:dyDescent="0.2">
      <c r="A34" s="54"/>
      <c r="B34" s="184"/>
      <c r="C34" s="184"/>
      <c r="D34" s="184"/>
      <c r="E34" s="70"/>
      <c r="F34" s="54"/>
    </row>
    <row r="35" spans="1:6" ht="28.5" customHeight="1" x14ac:dyDescent="0.2">
      <c r="A35" s="54"/>
      <c r="B35" s="184" t="s">
        <v>592</v>
      </c>
      <c r="C35" s="184"/>
      <c r="D35" s="184"/>
      <c r="E35" s="70"/>
      <c r="F35" s="54"/>
    </row>
    <row r="36" spans="1:6" ht="14.25" x14ac:dyDescent="0.2">
      <c r="A36" s="54"/>
      <c r="B36" s="184"/>
      <c r="C36" s="184"/>
      <c r="D36" s="184"/>
      <c r="E36" s="70"/>
      <c r="F36" s="54"/>
    </row>
    <row r="37" spans="1:6" ht="14.25" x14ac:dyDescent="0.2">
      <c r="A37" s="54"/>
      <c r="B37" s="184"/>
      <c r="C37" s="184"/>
      <c r="D37" s="184"/>
      <c r="E37" s="70"/>
      <c r="F37" s="54"/>
    </row>
    <row r="38" spans="1:6" ht="14.25" x14ac:dyDescent="0.2">
      <c r="A38" s="54"/>
      <c r="B38" s="184"/>
      <c r="C38" s="184"/>
      <c r="D38" s="184"/>
      <c r="E38" s="70"/>
      <c r="F38" s="54"/>
    </row>
    <row r="39" spans="1:6" ht="14.25" x14ac:dyDescent="0.2">
      <c r="A39" s="54"/>
      <c r="B39" s="184"/>
      <c r="C39" s="184"/>
      <c r="D39" s="184"/>
      <c r="E39" s="70"/>
      <c r="F39" s="54"/>
    </row>
    <row r="40" spans="1:6" ht="14.25" x14ac:dyDescent="0.2">
      <c r="A40" s="54"/>
      <c r="B40" s="184"/>
      <c r="C40" s="184"/>
      <c r="D40" s="184"/>
      <c r="E40" s="70"/>
      <c r="F40" s="54"/>
    </row>
    <row r="41" spans="1:6" ht="14.25" x14ac:dyDescent="0.2">
      <c r="A41" s="54"/>
      <c r="B41" s="184"/>
      <c r="C41" s="184"/>
      <c r="D41" s="184"/>
      <c r="E41" s="70"/>
      <c r="F41" s="54"/>
    </row>
    <row r="42" spans="1:6" ht="14.25" x14ac:dyDescent="0.2">
      <c r="A42" s="54"/>
      <c r="B42" s="184"/>
      <c r="C42" s="184"/>
      <c r="D42" s="184"/>
      <c r="E42" s="70"/>
      <c r="F42" s="54"/>
    </row>
    <row r="43" spans="1:6" ht="14.25" x14ac:dyDescent="0.2">
      <c r="A43" s="54"/>
      <c r="B43" s="184"/>
      <c r="C43" s="184"/>
      <c r="D43" s="184"/>
      <c r="E43" s="70"/>
      <c r="F43" s="54"/>
    </row>
    <row r="44" spans="1:6" ht="14.25" x14ac:dyDescent="0.2">
      <c r="A44" s="54"/>
      <c r="B44" s="184"/>
      <c r="C44" s="184"/>
      <c r="D44" s="184"/>
      <c r="E44" s="70"/>
      <c r="F44" s="54"/>
    </row>
    <row r="45" spans="1:6" ht="14.25" x14ac:dyDescent="0.2">
      <c r="A45" s="54"/>
      <c r="B45" s="184"/>
      <c r="C45" s="184"/>
      <c r="D45" s="184"/>
      <c r="E45" s="70"/>
      <c r="F45" s="54"/>
    </row>
    <row r="46" spans="1:6" ht="14.25" x14ac:dyDescent="0.2">
      <c r="A46" s="54"/>
      <c r="B46" s="184"/>
      <c r="C46" s="184"/>
      <c r="D46" s="184"/>
      <c r="E46" s="70"/>
      <c r="F46" s="54"/>
    </row>
    <row r="47" spans="1:6" ht="14.25" x14ac:dyDescent="0.2">
      <c r="A47" s="54"/>
      <c r="B47" s="184"/>
      <c r="C47" s="184"/>
      <c r="D47" s="184"/>
      <c r="E47" s="70"/>
      <c r="F47" s="54"/>
    </row>
    <row r="48" spans="1:6" ht="14.25" x14ac:dyDescent="0.2">
      <c r="A48" s="54"/>
      <c r="B48" s="184"/>
      <c r="C48" s="184"/>
      <c r="D48" s="184"/>
      <c r="E48" s="70"/>
      <c r="F48" s="54"/>
    </row>
    <row r="49" spans="1:6" ht="14.25" x14ac:dyDescent="0.2">
      <c r="A49" s="54"/>
      <c r="B49" s="184"/>
      <c r="C49" s="184"/>
      <c r="D49" s="184"/>
      <c r="E49" s="70"/>
      <c r="F49" s="54"/>
    </row>
    <row r="50" spans="1:6" ht="14.25" x14ac:dyDescent="0.2">
      <c r="A50" s="54"/>
      <c r="B50" s="184"/>
      <c r="C50" s="184"/>
      <c r="D50" s="184"/>
      <c r="E50" s="70"/>
      <c r="F50" s="54"/>
    </row>
    <row r="51" spans="1:6" ht="14.25" x14ac:dyDescent="0.2">
      <c r="A51" s="54"/>
      <c r="B51" s="184"/>
      <c r="C51" s="184"/>
      <c r="D51" s="184"/>
      <c r="E51" s="70"/>
      <c r="F51" s="54"/>
    </row>
    <row r="52" spans="1:6" ht="14.25" x14ac:dyDescent="0.2">
      <c r="A52" s="54"/>
      <c r="B52" s="184"/>
      <c r="C52" s="184"/>
      <c r="D52" s="184"/>
      <c r="E52" s="70"/>
      <c r="F52" s="54"/>
    </row>
    <row r="53" spans="1:6" ht="14.25" x14ac:dyDescent="0.2">
      <c r="A53" s="54"/>
      <c r="B53" s="184"/>
      <c r="C53" s="184"/>
      <c r="D53" s="184"/>
      <c r="E53" s="70"/>
      <c r="F53" s="54"/>
    </row>
    <row r="54" spans="1:6" ht="14.25" x14ac:dyDescent="0.2">
      <c r="A54" s="54"/>
      <c r="B54" s="184"/>
      <c r="C54" s="184"/>
      <c r="D54" s="184"/>
      <c r="E54" s="70"/>
      <c r="F54" s="54"/>
    </row>
    <row r="55" spans="1:6" ht="14.25" x14ac:dyDescent="0.2">
      <c r="A55" s="54"/>
      <c r="B55" s="184"/>
      <c r="C55" s="184"/>
      <c r="D55" s="184"/>
      <c r="E55" s="70"/>
      <c r="F55" s="54"/>
    </row>
    <row r="56" spans="1:6" ht="14.25" x14ac:dyDescent="0.2">
      <c r="A56" s="54"/>
      <c r="B56" s="184"/>
      <c r="C56" s="184"/>
      <c r="D56" s="184"/>
      <c r="E56" s="70"/>
      <c r="F56" s="54"/>
    </row>
    <row r="57" spans="1:6" ht="14.25" x14ac:dyDescent="0.2">
      <c r="A57" s="54"/>
      <c r="B57" s="184"/>
      <c r="C57" s="184"/>
      <c r="D57" s="184"/>
      <c r="E57" s="70"/>
      <c r="F57" s="54"/>
    </row>
    <row r="58" spans="1:6" ht="14.25" x14ac:dyDescent="0.2">
      <c r="A58" s="54"/>
      <c r="B58" s="186"/>
      <c r="C58" s="186"/>
      <c r="D58" s="186"/>
      <c r="E58" s="70"/>
      <c r="F58" s="54"/>
    </row>
    <row r="59" spans="1:6" ht="14.25" x14ac:dyDescent="0.2">
      <c r="A59" s="54"/>
      <c r="B59" s="184"/>
      <c r="C59" s="184"/>
      <c r="D59" s="184"/>
      <c r="E59" s="70"/>
      <c r="F59" s="54"/>
    </row>
    <row r="60" spans="1:6" ht="14.25" x14ac:dyDescent="0.2">
      <c r="A60" s="54"/>
      <c r="B60" s="184"/>
      <c r="C60" s="184"/>
      <c r="D60" s="184"/>
      <c r="E60" s="70"/>
      <c r="F60" s="54"/>
    </row>
    <row r="61" spans="1:6" ht="14.25" x14ac:dyDescent="0.2">
      <c r="A61" s="54"/>
      <c r="B61" s="184"/>
      <c r="C61" s="184"/>
      <c r="D61" s="184"/>
      <c r="E61" s="70"/>
      <c r="F61" s="54"/>
    </row>
    <row r="62" spans="1:6" ht="14.25" x14ac:dyDescent="0.2">
      <c r="A62" s="54"/>
      <c r="B62" s="184"/>
      <c r="C62" s="184"/>
      <c r="D62" s="184"/>
      <c r="E62" s="70"/>
      <c r="F62" s="54"/>
    </row>
    <row r="63" spans="1:6" ht="14.25" x14ac:dyDescent="0.2">
      <c r="A63" s="54"/>
      <c r="B63" s="184"/>
      <c r="C63" s="184"/>
      <c r="D63" s="184"/>
      <c r="E63" s="70"/>
      <c r="F63" s="54"/>
    </row>
    <row r="64" spans="1:6" ht="14.25" x14ac:dyDescent="0.2">
      <c r="A64" s="54"/>
      <c r="B64" s="184"/>
      <c r="C64" s="184"/>
      <c r="D64" s="184"/>
      <c r="E64" s="70"/>
      <c r="F64" s="54"/>
    </row>
    <row r="65" spans="1:6" ht="14.25" x14ac:dyDescent="0.2">
      <c r="A65" s="54"/>
      <c r="B65" s="184"/>
      <c r="C65" s="184"/>
      <c r="D65" s="184"/>
      <c r="E65" s="70"/>
      <c r="F65" s="54"/>
    </row>
    <row r="66" spans="1:6" ht="14.25" x14ac:dyDescent="0.2">
      <c r="A66" s="54"/>
      <c r="B66" s="184"/>
      <c r="C66" s="184"/>
      <c r="D66" s="184"/>
      <c r="E66" s="70"/>
      <c r="F66" s="54"/>
    </row>
    <row r="67" spans="1:6" ht="14.25" x14ac:dyDescent="0.2">
      <c r="A67" s="54"/>
      <c r="B67" s="184"/>
      <c r="C67" s="184"/>
      <c r="D67" s="184"/>
      <c r="E67" s="70"/>
      <c r="F67" s="54"/>
    </row>
    <row r="68" spans="1:6" ht="14.25" x14ac:dyDescent="0.2">
      <c r="A68" s="54"/>
      <c r="B68" s="184"/>
      <c r="C68" s="184"/>
      <c r="D68" s="184"/>
      <c r="E68" s="70"/>
      <c r="F68" s="54"/>
    </row>
    <row r="69" spans="1:6" ht="13.5" customHeight="1" x14ac:dyDescent="0.2">
      <c r="A69" s="54"/>
      <c r="B69" s="184"/>
      <c r="C69" s="184"/>
      <c r="D69" s="184"/>
      <c r="E69" s="70"/>
      <c r="F69" s="54"/>
    </row>
    <row r="70" spans="1:6" ht="13.5" customHeight="1" x14ac:dyDescent="0.2">
      <c r="A70" s="54"/>
      <c r="B70" s="61" t="s">
        <v>18</v>
      </c>
      <c r="C70" s="60"/>
      <c r="D70" s="60"/>
      <c r="E70" s="67">
        <f>13.75*295</f>
        <v>4056.25</v>
      </c>
      <c r="F70" s="54"/>
    </row>
    <row r="71" spans="1:6" ht="13.5" customHeight="1" x14ac:dyDescent="0.2">
      <c r="A71" s="54"/>
      <c r="B71" s="69" t="s">
        <v>15</v>
      </c>
      <c r="C71" s="60"/>
      <c r="D71" s="60"/>
      <c r="E71" s="68">
        <v>0</v>
      </c>
      <c r="F71" s="54"/>
    </row>
    <row r="72" spans="1:6" ht="13.5" customHeight="1" x14ac:dyDescent="0.2">
      <c r="A72" s="54"/>
      <c r="B72" s="69" t="s">
        <v>16</v>
      </c>
      <c r="C72" s="60"/>
      <c r="D72" s="60"/>
      <c r="E72" s="68">
        <v>0</v>
      </c>
      <c r="F72" s="54"/>
    </row>
    <row r="73" spans="1:6" ht="13.5" customHeight="1" x14ac:dyDescent="0.2">
      <c r="A73" s="54"/>
      <c r="B73" s="61" t="s">
        <v>17</v>
      </c>
      <c r="C73" s="60"/>
      <c r="D73" s="60"/>
      <c r="E73" s="67">
        <f>SUM(E70:E72)</f>
        <v>4056.25</v>
      </c>
      <c r="F73" s="54"/>
    </row>
    <row r="74" spans="1:6" ht="13.5" customHeight="1" x14ac:dyDescent="0.2">
      <c r="A74" s="54"/>
      <c r="B74" s="60" t="s">
        <v>5</v>
      </c>
      <c r="C74" s="66">
        <v>0.05</v>
      </c>
      <c r="D74" s="60"/>
      <c r="E74" s="65">
        <f>ROUND(E73*C74,2)</f>
        <v>202.81</v>
      </c>
      <c r="F74" s="54"/>
    </row>
    <row r="75" spans="1:6" ht="13.5" customHeight="1" x14ac:dyDescent="0.2">
      <c r="A75" s="54"/>
      <c r="B75" s="60" t="s">
        <v>4</v>
      </c>
      <c r="C75" s="64">
        <v>9.9750000000000005E-2</v>
      </c>
      <c r="D75" s="60"/>
      <c r="E75" s="63">
        <f>ROUND(E73*C75,2)</f>
        <v>404.61</v>
      </c>
      <c r="F75" s="54"/>
    </row>
    <row r="76" spans="1:6" ht="13.5" customHeight="1" x14ac:dyDescent="0.2">
      <c r="A76" s="54"/>
      <c r="B76" s="60"/>
      <c r="C76" s="60"/>
      <c r="D76" s="60"/>
      <c r="E76" s="62"/>
      <c r="F76" s="54"/>
    </row>
    <row r="77" spans="1:6" ht="16.5" customHeight="1" thickBot="1" x14ac:dyDescent="0.25">
      <c r="A77" s="54"/>
      <c r="B77" s="61" t="s">
        <v>19</v>
      </c>
      <c r="C77" s="60"/>
      <c r="D77" s="60"/>
      <c r="E77" s="59">
        <f>SUM(E73:E75)</f>
        <v>4663.67</v>
      </c>
      <c r="F77" s="54"/>
    </row>
    <row r="78" spans="1:6" ht="15.75" thickTop="1" x14ac:dyDescent="0.2">
      <c r="A78" s="54"/>
      <c r="B78" s="185"/>
      <c r="C78" s="185"/>
      <c r="D78" s="185"/>
      <c r="E78" s="58"/>
      <c r="F78" s="54"/>
    </row>
    <row r="79" spans="1:6" ht="15" x14ac:dyDescent="0.2">
      <c r="A79" s="54"/>
      <c r="B79" s="188" t="s">
        <v>21</v>
      </c>
      <c r="C79" s="188"/>
      <c r="D79" s="188"/>
      <c r="E79" s="58">
        <v>0</v>
      </c>
      <c r="F79" s="54"/>
    </row>
    <row r="80" spans="1:6" ht="15" x14ac:dyDescent="0.2">
      <c r="A80" s="54"/>
      <c r="B80" s="185"/>
      <c r="C80" s="185"/>
      <c r="D80" s="185"/>
      <c r="E80" s="58"/>
      <c r="F80" s="54"/>
    </row>
    <row r="81" spans="1:6" ht="19.5" customHeight="1" x14ac:dyDescent="0.2">
      <c r="A81" s="54"/>
      <c r="B81" s="57" t="s">
        <v>20</v>
      </c>
      <c r="C81" s="56"/>
      <c r="D81" s="56"/>
      <c r="E81" s="55">
        <f>E77-E79</f>
        <v>4663.67</v>
      </c>
      <c r="F81" s="54"/>
    </row>
    <row r="82" spans="1:6" ht="13.5" customHeight="1" x14ac:dyDescent="0.2">
      <c r="A82" s="54"/>
      <c r="B82" s="54"/>
      <c r="C82" s="54"/>
      <c r="D82" s="54"/>
      <c r="E82" s="54"/>
      <c r="F82" s="54"/>
    </row>
    <row r="83" spans="1:6" x14ac:dyDescent="0.2">
      <c r="A83" s="54"/>
      <c r="B83" s="54"/>
      <c r="C83" s="54"/>
      <c r="D83" s="54"/>
      <c r="E83" s="54"/>
      <c r="F83" s="54"/>
    </row>
    <row r="84" spans="1:6" x14ac:dyDescent="0.2">
      <c r="A84" s="54"/>
      <c r="B84" s="187"/>
      <c r="C84" s="187"/>
      <c r="D84" s="187"/>
      <c r="E84" s="187"/>
      <c r="F84" s="54"/>
    </row>
    <row r="85" spans="1:6" ht="14.25" x14ac:dyDescent="0.2">
      <c r="A85" s="189" t="s">
        <v>276</v>
      </c>
      <c r="B85" s="189"/>
      <c r="C85" s="189"/>
      <c r="D85" s="189"/>
      <c r="E85" s="189"/>
      <c r="F85" s="189"/>
    </row>
    <row r="86" spans="1:6" ht="14.25" x14ac:dyDescent="0.2">
      <c r="A86" s="190" t="s">
        <v>277</v>
      </c>
      <c r="B86" s="190"/>
      <c r="C86" s="190"/>
      <c r="D86" s="190"/>
      <c r="E86" s="190"/>
      <c r="F86" s="190"/>
    </row>
    <row r="87" spans="1:6" x14ac:dyDescent="0.2">
      <c r="A87" s="54"/>
      <c r="B87" s="54"/>
      <c r="C87" s="54"/>
      <c r="D87" s="54"/>
      <c r="E87" s="54"/>
      <c r="F87" s="54"/>
    </row>
    <row r="88" spans="1:6" x14ac:dyDescent="0.2">
      <c r="A88" s="54"/>
      <c r="B88" s="191"/>
      <c r="C88" s="191"/>
      <c r="D88" s="191"/>
      <c r="E88" s="191"/>
      <c r="F88" s="54"/>
    </row>
    <row r="89" spans="1:6" ht="15" x14ac:dyDescent="0.2">
      <c r="A89" s="192" t="s">
        <v>8</v>
      </c>
      <c r="B89" s="192"/>
      <c r="C89" s="192"/>
      <c r="D89" s="192"/>
      <c r="E89" s="192"/>
      <c r="F89" s="192"/>
    </row>
    <row r="91" spans="1:6" ht="39.75" customHeight="1" x14ac:dyDescent="0.2">
      <c r="B91" s="193"/>
      <c r="C91" s="194"/>
      <c r="D91" s="194"/>
    </row>
    <row r="92" spans="1:6" ht="13.5" customHeight="1" x14ac:dyDescent="0.2"/>
    <row r="93" spans="1:6" x14ac:dyDescent="0.2">
      <c r="B93" s="53"/>
      <c r="C93" s="53"/>
      <c r="D93" s="53"/>
    </row>
  </sheetData>
  <mergeCells count="47">
    <mergeCell ref="A85:F85"/>
    <mergeCell ref="A86:F86"/>
    <mergeCell ref="B88:E88"/>
    <mergeCell ref="A89:F89"/>
    <mergeCell ref="B91:D91"/>
    <mergeCell ref="B84:E84"/>
    <mergeCell ref="B80:D80"/>
    <mergeCell ref="B61:D61"/>
    <mergeCell ref="B62:D62"/>
    <mergeCell ref="B63:D63"/>
    <mergeCell ref="B64:D64"/>
    <mergeCell ref="B65:D65"/>
    <mergeCell ref="B66:D66"/>
    <mergeCell ref="B67:D67"/>
    <mergeCell ref="B79:D79"/>
    <mergeCell ref="B54:D54"/>
    <mergeCell ref="B55:D55"/>
    <mergeCell ref="B68:D68"/>
    <mergeCell ref="B69:D69"/>
    <mergeCell ref="B78:D78"/>
    <mergeCell ref="B56:D56"/>
    <mergeCell ref="B57:D57"/>
    <mergeCell ref="B58:D58"/>
    <mergeCell ref="B59:D59"/>
    <mergeCell ref="B60:D60"/>
    <mergeCell ref="B49:D49"/>
    <mergeCell ref="B50:D50"/>
    <mergeCell ref="B51:D51"/>
    <mergeCell ref="B52:D52"/>
    <mergeCell ref="B53:D53"/>
    <mergeCell ref="B45:D45"/>
    <mergeCell ref="B46:D46"/>
    <mergeCell ref="B47:D47"/>
    <mergeCell ref="B48:D48"/>
    <mergeCell ref="B37:D37"/>
    <mergeCell ref="B38:D38"/>
    <mergeCell ref="B39:D39"/>
    <mergeCell ref="B40:D40"/>
    <mergeCell ref="B41:D41"/>
    <mergeCell ref="B42:D42"/>
    <mergeCell ref="B44:D44"/>
    <mergeCell ref="B43:D43"/>
    <mergeCell ref="A30:F30"/>
    <mergeCell ref="B33:D33"/>
    <mergeCell ref="B34:D34"/>
    <mergeCell ref="B35:D35"/>
    <mergeCell ref="B36:D36"/>
  </mergeCells>
  <dataValidations count="1">
    <dataValidation type="list" allowBlank="1" showInputMessage="1" showErrorMessage="1" sqref="B78:B80 B12:B20 B59:B69 B33:B57" xr:uid="{5B7022FD-ACFD-40F4-A6AE-2C0E4C17A9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84C1-EE9A-4C7F-BE5B-7937D4113BFA}">
  <sheetPr>
    <pageSetUpPr fitToPage="1"/>
  </sheetPr>
  <dimension ref="A12:F90"/>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588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43.5" customHeight="1" x14ac:dyDescent="0.2">
      <c r="A35" s="21"/>
      <c r="B35" s="171" t="s">
        <v>586</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32.25" customHeight="1" x14ac:dyDescent="0.2">
      <c r="A38" s="21"/>
      <c r="B38" s="171" t="s">
        <v>587</v>
      </c>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9*295</f>
        <v>2655</v>
      </c>
      <c r="F67" s="21"/>
    </row>
    <row r="68" spans="1:6" ht="13.5" customHeight="1" x14ac:dyDescent="0.2">
      <c r="A68" s="21"/>
      <c r="B68" s="34" t="s">
        <v>15</v>
      </c>
      <c r="C68" s="26"/>
      <c r="D68" s="26"/>
      <c r="E68" s="30">
        <v>50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2705</v>
      </c>
      <c r="F70" s="21"/>
    </row>
    <row r="71" spans="1:6" ht="13.5" customHeight="1" x14ac:dyDescent="0.2">
      <c r="A71" s="21"/>
      <c r="B71" s="26" t="s">
        <v>5</v>
      </c>
      <c r="C71" s="31">
        <v>0.05</v>
      </c>
      <c r="D71" s="26"/>
      <c r="E71" s="35">
        <f>ROUND(E70*C71,2)</f>
        <v>135.25</v>
      </c>
      <c r="F71" s="21"/>
    </row>
    <row r="72" spans="1:6" ht="13.5" customHeight="1" x14ac:dyDescent="0.2">
      <c r="A72" s="21"/>
      <c r="B72" s="26" t="s">
        <v>4</v>
      </c>
      <c r="C72" s="43">
        <v>9.9750000000000005E-2</v>
      </c>
      <c r="D72" s="26"/>
      <c r="E72" s="36">
        <f>ROUND(E70*C72,2)</f>
        <v>269.82</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3110.07</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3110.07</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B85:E85"/>
    <mergeCell ref="A86:F86"/>
    <mergeCell ref="B88:D88"/>
    <mergeCell ref="B75:D75"/>
    <mergeCell ref="B76:D76"/>
    <mergeCell ref="B77:D77"/>
    <mergeCell ref="B81:E81"/>
    <mergeCell ref="A82:F82"/>
    <mergeCell ref="A83:F83"/>
  </mergeCells>
  <dataValidations count="1">
    <dataValidation type="list" allowBlank="1" showInputMessage="1" showErrorMessage="1" sqref="B75:B77 B12:B20 B33 B35:B66" xr:uid="{17E16FE3-2CD4-4207-94D0-E32ACB31B72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0C05-49C0-4A8A-9A40-22EAE67B2956}">
  <sheetPr>
    <pageSetUpPr fitToPage="1"/>
  </sheetPr>
  <dimension ref="A12:F90"/>
  <sheetViews>
    <sheetView view="pageBreakPreview" topLeftCell="A7"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589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43.5" customHeight="1" x14ac:dyDescent="0.2">
      <c r="A35" s="21"/>
      <c r="B35" s="171" t="s">
        <v>590</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32.25" customHeight="1"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2*295</f>
        <v>590</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590</v>
      </c>
      <c r="F70" s="21"/>
    </row>
    <row r="71" spans="1:6" ht="13.5" customHeight="1" x14ac:dyDescent="0.2">
      <c r="A71" s="21"/>
      <c r="B71" s="26" t="s">
        <v>5</v>
      </c>
      <c r="C71" s="31">
        <v>0.05</v>
      </c>
      <c r="D71" s="26"/>
      <c r="E71" s="35">
        <f>ROUND(E70*C71,2)</f>
        <v>29.5</v>
      </c>
      <c r="F71" s="21"/>
    </row>
    <row r="72" spans="1:6" ht="13.5" customHeight="1" x14ac:dyDescent="0.2">
      <c r="A72" s="21"/>
      <c r="B72" s="26" t="s">
        <v>4</v>
      </c>
      <c r="C72" s="43">
        <v>9.9750000000000005E-2</v>
      </c>
      <c r="D72" s="26"/>
      <c r="E72" s="36">
        <f>ROUND(E70*C72,2)</f>
        <v>58.85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678.35</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678.35</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 B35:B66" xr:uid="{094BBF36-7F19-4157-B80B-C27FD888200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EC39C-B871-455C-B799-70FF3A1CB564}">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594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596</v>
      </c>
      <c r="C35" s="171"/>
      <c r="D35" s="171"/>
      <c r="E35" s="28"/>
      <c r="F35" s="21"/>
    </row>
    <row r="36" spans="1:6" ht="14.25" x14ac:dyDescent="0.2">
      <c r="A36" s="21"/>
      <c r="B36" s="171"/>
      <c r="C36" s="171"/>
      <c r="D36" s="171"/>
      <c r="E36" s="28"/>
      <c r="F36" s="21"/>
    </row>
    <row r="37" spans="1:6" ht="14.25" x14ac:dyDescent="0.2">
      <c r="A37" s="21"/>
      <c r="B37" s="171" t="s">
        <v>595</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2*295</f>
        <v>590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590</v>
      </c>
      <c r="F73" s="21"/>
    </row>
    <row r="74" spans="1:6" ht="13.5" customHeight="1" x14ac:dyDescent="0.2">
      <c r="A74" s="21"/>
      <c r="B74" s="26" t="s">
        <v>5</v>
      </c>
      <c r="C74" s="31">
        <v>0.05</v>
      </c>
      <c r="D74" s="26"/>
      <c r="E74" s="35">
        <f>ROUND(E73*C74,2)</f>
        <v>29.5</v>
      </c>
      <c r="F74" s="21"/>
    </row>
    <row r="75" spans="1:6" ht="13.5" customHeight="1" x14ac:dyDescent="0.2">
      <c r="A75" s="21"/>
      <c r="B75" s="26" t="s">
        <v>4</v>
      </c>
      <c r="C75" s="43">
        <v>9.9750000000000005E-2</v>
      </c>
      <c r="D75" s="26"/>
      <c r="E75" s="36">
        <f>ROUND(E73*C75,2)</f>
        <v>58.85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678.35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678.35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E4B3FD89-C102-4BCE-A68B-CB5118E0E44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80CE-0F17-4E80-8EB4-9EFA85CA9A4C}">
  <sheetPr>
    <pageSetUpPr fitToPage="1"/>
  </sheetPr>
  <dimension ref="A12:F93"/>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599</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2*325</f>
        <v>650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650</v>
      </c>
      <c r="F73" s="21"/>
    </row>
    <row r="74" spans="1:6" ht="13.5" customHeight="1" x14ac:dyDescent="0.2">
      <c r="A74" s="21"/>
      <c r="B74" s="26" t="s">
        <v>5</v>
      </c>
      <c r="C74" s="31">
        <v>0.05</v>
      </c>
      <c r="D74" s="26"/>
      <c r="E74" s="35">
        <f>ROUND(E73*C74,2)</f>
        <v>32.5</v>
      </c>
      <c r="F74" s="21"/>
    </row>
    <row r="75" spans="1:6" ht="13.5" customHeight="1" x14ac:dyDescent="0.2">
      <c r="A75" s="21"/>
      <c r="B75" s="26" t="s">
        <v>4</v>
      </c>
      <c r="C75" s="43">
        <v>9.9750000000000005E-2</v>
      </c>
      <c r="D75" s="26"/>
      <c r="E75" s="36">
        <f>ROUND(E73*C75,2)</f>
        <v>64.84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747.34</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747.34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39FB5091-CB1D-4D13-B076-9FDF7A54AB0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B2D5-46DD-406F-847E-AF5783212822}">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600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601</v>
      </c>
      <c r="C35" s="171"/>
      <c r="D35" s="171"/>
      <c r="E35" s="28"/>
      <c r="F35" s="21"/>
    </row>
    <row r="36" spans="1:6" ht="14.25" x14ac:dyDescent="0.2">
      <c r="A36" s="21"/>
      <c r="B36" s="171"/>
      <c r="C36" s="171"/>
      <c r="D36" s="171"/>
      <c r="E36" s="28"/>
      <c r="F36" s="21"/>
    </row>
    <row r="37" spans="1:6" ht="14.25" x14ac:dyDescent="0.2">
      <c r="A37" s="21"/>
      <c r="B37" s="171" t="s">
        <v>602</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3.5*325</f>
        <v>1137.5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1137.5</v>
      </c>
      <c r="F73" s="21"/>
    </row>
    <row r="74" spans="1:6" ht="13.5" customHeight="1" x14ac:dyDescent="0.2">
      <c r="A74" s="21"/>
      <c r="B74" s="26" t="s">
        <v>5</v>
      </c>
      <c r="C74" s="31">
        <v>0.05</v>
      </c>
      <c r="D74" s="26"/>
      <c r="E74" s="35">
        <f>ROUND(E73*C74,2)</f>
        <v>56.88</v>
      </c>
      <c r="F74" s="21"/>
    </row>
    <row r="75" spans="1:6" ht="13.5" customHeight="1" x14ac:dyDescent="0.2">
      <c r="A75" s="21"/>
      <c r="B75" s="26" t="s">
        <v>4</v>
      </c>
      <c r="C75" s="43">
        <v>9.9750000000000005E-2</v>
      </c>
      <c r="D75" s="26"/>
      <c r="E75" s="36">
        <f>ROUND(E73*C75,2)</f>
        <v>113.47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1307.8500000000001</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1307.8500000000001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51093F88-6526-431B-ACC7-DCDA5AFDEE5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92BE0-E72E-417E-84FE-5C29140EF1C9}">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604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605</v>
      </c>
      <c r="C35" s="179"/>
      <c r="D35" s="179"/>
      <c r="E35" s="28"/>
      <c r="F35" s="21"/>
    </row>
    <row r="36" spans="1:6" ht="14.25" x14ac:dyDescent="0.2">
      <c r="A36" s="21"/>
      <c r="B36" s="45"/>
      <c r="C36" s="45"/>
      <c r="D36" s="45"/>
      <c r="E36" s="28"/>
      <c r="F36" s="21"/>
    </row>
    <row r="37" spans="1:6" ht="14.25" x14ac:dyDescent="0.2">
      <c r="A37" s="21"/>
      <c r="B37" s="179" t="s">
        <v>606</v>
      </c>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45"/>
      <c r="C40" s="45"/>
      <c r="D40" s="45"/>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3*325</f>
        <v>975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975</v>
      </c>
      <c r="F73" s="21"/>
    </row>
    <row r="74" spans="1:6" ht="13.5" customHeight="1" x14ac:dyDescent="0.2">
      <c r="A74" s="21"/>
      <c r="B74" s="26" t="s">
        <v>5</v>
      </c>
      <c r="C74" s="31">
        <v>0.05</v>
      </c>
      <c r="D74" s="26"/>
      <c r="E74" s="35">
        <f>ROUND(E73*C74,2)</f>
        <v>48.75</v>
      </c>
      <c r="F74" s="21"/>
    </row>
    <row r="75" spans="1:6" ht="13.5" customHeight="1" x14ac:dyDescent="0.2">
      <c r="A75" s="21"/>
      <c r="B75" s="26" t="s">
        <v>4</v>
      </c>
      <c r="C75" s="43">
        <v>9.9750000000000005E-2</v>
      </c>
      <c r="D75" s="26"/>
      <c r="E75" s="36">
        <f>ROUND(E73*C75,2)</f>
        <v>97.26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1121.01</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1121.01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65:D65"/>
    <mergeCell ref="B55:D55"/>
    <mergeCell ref="B56:D56"/>
    <mergeCell ref="B57:D57"/>
    <mergeCell ref="B58:D58"/>
    <mergeCell ref="B59:D59"/>
    <mergeCell ref="B60:D60"/>
    <mergeCell ref="B61:D61"/>
    <mergeCell ref="B62:D62"/>
    <mergeCell ref="B63:D63"/>
    <mergeCell ref="B64:D64"/>
    <mergeCell ref="B49:D49"/>
    <mergeCell ref="B50:D50"/>
    <mergeCell ref="B53:D53"/>
    <mergeCell ref="A89:F89"/>
    <mergeCell ref="B91:D91"/>
    <mergeCell ref="B67:D67"/>
    <mergeCell ref="B68:D68"/>
    <mergeCell ref="B69:D69"/>
    <mergeCell ref="B78:D78"/>
    <mergeCell ref="B79:D79"/>
    <mergeCell ref="B80:D80"/>
    <mergeCell ref="B84:E84"/>
    <mergeCell ref="A85:F85"/>
    <mergeCell ref="A86:F86"/>
    <mergeCell ref="B88:E88"/>
    <mergeCell ref="B66:D66"/>
    <mergeCell ref="B54:D54"/>
    <mergeCell ref="B46:D46"/>
    <mergeCell ref="A30:F30"/>
    <mergeCell ref="B33:D33"/>
    <mergeCell ref="B34:D34"/>
    <mergeCell ref="B35:D35"/>
    <mergeCell ref="B37:D37"/>
    <mergeCell ref="B38:D38"/>
    <mergeCell ref="B41:D41"/>
    <mergeCell ref="B42:D42"/>
    <mergeCell ref="B43:D43"/>
    <mergeCell ref="B44:D44"/>
    <mergeCell ref="B45:D45"/>
    <mergeCell ref="B39:D39"/>
    <mergeCell ref="B47:D47"/>
    <mergeCell ref="B48:D48"/>
  </mergeCells>
  <dataValidations count="1">
    <dataValidation type="list" allowBlank="1" showInputMessage="1" showErrorMessage="1" sqref="B78:B80 B12:B20 B33 B43 B55 B47 B57:B69 B40:B41 B51:B52 B35:B37" xr:uid="{39377B32-26FA-4B2F-B198-C909832DE94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D441E-0764-4D78-90A4-15FC6ABD5C9B}">
  <sheetPr>
    <pageSetUpPr fitToPage="1"/>
  </sheetPr>
  <dimension ref="A12:F93"/>
  <sheetViews>
    <sheetView view="pageBreakPreview" zoomScale="80" zoomScaleNormal="100" zoomScaleSheetLayoutView="80" workbookViewId="0">
      <selection activeCell="I27" sqref="I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607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610</v>
      </c>
      <c r="C35" s="179"/>
      <c r="D35" s="179"/>
      <c r="E35" s="28"/>
      <c r="F35" s="21"/>
    </row>
    <row r="36" spans="1:6" ht="14.25" x14ac:dyDescent="0.2">
      <c r="A36" s="21"/>
      <c r="B36" s="45"/>
      <c r="C36" s="45"/>
      <c r="D36" s="45"/>
      <c r="E36" s="28"/>
      <c r="F36" s="21"/>
    </row>
    <row r="37" spans="1:6" ht="14.25" x14ac:dyDescent="0.2">
      <c r="A37" s="21"/>
      <c r="B37" s="179" t="s">
        <v>611</v>
      </c>
      <c r="C37" s="179"/>
      <c r="D37" s="179"/>
      <c r="E37" s="28"/>
      <c r="F37" s="21"/>
    </row>
    <row r="38" spans="1:6" ht="14.25" x14ac:dyDescent="0.2">
      <c r="A38" s="21"/>
      <c r="B38" s="179"/>
      <c r="C38" s="179"/>
      <c r="D38" s="179"/>
      <c r="E38" s="28"/>
      <c r="F38" s="21"/>
    </row>
    <row r="39" spans="1:6" ht="14.25" x14ac:dyDescent="0.2">
      <c r="A39" s="21"/>
      <c r="B39" s="179" t="s">
        <v>612</v>
      </c>
      <c r="C39" s="179"/>
      <c r="D39" s="179"/>
      <c r="E39" s="28"/>
      <c r="F39" s="21"/>
    </row>
    <row r="40" spans="1:6" ht="14.25" x14ac:dyDescent="0.2">
      <c r="A40" s="21"/>
      <c r="B40" s="45"/>
      <c r="C40" s="45"/>
      <c r="D40" s="45"/>
      <c r="E40" s="28"/>
      <c r="F40" s="21"/>
    </row>
    <row r="41" spans="1:6" ht="14.25" x14ac:dyDescent="0.2">
      <c r="A41" s="21"/>
      <c r="B41" s="179" t="s">
        <v>613</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14*325</f>
        <v>4550</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4550</v>
      </c>
      <c r="F73" s="21"/>
    </row>
    <row r="74" spans="1:6" ht="13.5" customHeight="1" x14ac:dyDescent="0.2">
      <c r="A74" s="21"/>
      <c r="B74" s="26" t="s">
        <v>5</v>
      </c>
      <c r="C74" s="31">
        <v>0.05</v>
      </c>
      <c r="D74" s="26"/>
      <c r="E74" s="35">
        <f>ROUND(E73*C74,2)</f>
        <v>227.5</v>
      </c>
      <c r="F74" s="21"/>
    </row>
    <row r="75" spans="1:6" ht="13.5" customHeight="1" x14ac:dyDescent="0.2">
      <c r="A75" s="21"/>
      <c r="B75" s="26" t="s">
        <v>4</v>
      </c>
      <c r="C75" s="43">
        <v>9.9750000000000005E-2</v>
      </c>
      <c r="D75" s="26"/>
      <c r="E75" s="36">
        <f>ROUND(E73*C75,2)</f>
        <v>453.86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5231.3599999999997</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5231.3599999999997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5C5B987F-18B5-421B-B196-0FBFC0E19C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5152F-DB8A-42D7-B8AE-EE62FAFCDD4F}">
  <sheetPr>
    <pageSetUpPr fitToPage="1"/>
  </sheetPr>
  <dimension ref="A12:F93"/>
  <sheetViews>
    <sheetView view="pageBreakPreview" zoomScale="80" zoomScaleNormal="100" zoomScaleSheetLayoutView="80" workbookViewId="0">
      <selection activeCell="J36" sqref="J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615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613</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45"/>
      <c r="C40" s="45"/>
      <c r="D40" s="45"/>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1.75*325</f>
        <v>568.75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568.75</v>
      </c>
      <c r="F73" s="21"/>
    </row>
    <row r="74" spans="1:6" ht="13.5" customHeight="1" x14ac:dyDescent="0.2">
      <c r="A74" s="21"/>
      <c r="B74" s="26" t="s">
        <v>5</v>
      </c>
      <c r="C74" s="31">
        <v>0.05</v>
      </c>
      <c r="D74" s="26"/>
      <c r="E74" s="35">
        <f>ROUND(E73*C74,2)</f>
        <v>28.44</v>
      </c>
      <c r="F74" s="21"/>
    </row>
    <row r="75" spans="1:6" ht="13.5" customHeight="1" x14ac:dyDescent="0.2">
      <c r="A75" s="21"/>
      <c r="B75" s="26" t="s">
        <v>4</v>
      </c>
      <c r="C75" s="43">
        <v>9.9750000000000005E-2</v>
      </c>
      <c r="D75" s="26"/>
      <c r="E75" s="36">
        <f>ROUND(E73*C75,2)</f>
        <v>56.73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653.92000000000007</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653.92000000000007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3BA031DB-DCCA-484C-8152-786E098E1D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4"/>
  <sheetViews>
    <sheetView view="pageBreakPreview" zoomScale="80" zoomScaleNormal="100" zoomScaleSheetLayoutView="80" workbookViewId="0">
      <selection activeCell="B70" sqref="B70:D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102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1"/>
      <c r="C41" s="171"/>
      <c r="D41" s="171"/>
      <c r="E41" s="28"/>
      <c r="F41" s="21"/>
    </row>
    <row r="42" spans="1:6" ht="13.5" customHeight="1" x14ac:dyDescent="0.2">
      <c r="A42" s="21"/>
      <c r="B42" s="171" t="s">
        <v>106</v>
      </c>
      <c r="C42" s="171"/>
      <c r="D42" s="171"/>
      <c r="E42" s="28"/>
      <c r="F42" s="21"/>
    </row>
    <row r="43" spans="1:6" ht="13.5" customHeight="1" x14ac:dyDescent="0.2">
      <c r="A43" s="21"/>
      <c r="B43" s="44"/>
      <c r="C43" s="44"/>
      <c r="D43" s="44"/>
      <c r="E43" s="28"/>
      <c r="F43" s="21"/>
    </row>
    <row r="44" spans="1:6" ht="14.25" x14ac:dyDescent="0.2">
      <c r="A44" s="21"/>
      <c r="B44" s="171" t="s">
        <v>107</v>
      </c>
      <c r="C44" s="171"/>
      <c r="D44" s="171"/>
      <c r="E44" s="28"/>
      <c r="F44" s="21"/>
    </row>
    <row r="45" spans="1:6" ht="14.25" x14ac:dyDescent="0.2">
      <c r="A45" s="21"/>
      <c r="E45" s="28"/>
      <c r="F45" s="21"/>
    </row>
    <row r="46" spans="1:6" ht="14.25" x14ac:dyDescent="0.2">
      <c r="A46" s="21"/>
      <c r="B46" s="171" t="s">
        <v>108</v>
      </c>
      <c r="C46" s="171"/>
      <c r="D46" s="171"/>
      <c r="E46" s="28"/>
      <c r="F46" s="21"/>
    </row>
    <row r="47" spans="1:6" ht="14.25" x14ac:dyDescent="0.2">
      <c r="A47" s="21"/>
      <c r="B47" s="171"/>
      <c r="C47" s="171"/>
      <c r="D47" s="171"/>
      <c r="E47" s="28"/>
      <c r="F47" s="21"/>
    </row>
    <row r="48" spans="1:6" ht="28.5" x14ac:dyDescent="0.2">
      <c r="A48" s="21"/>
      <c r="B48" s="44" t="s">
        <v>109</v>
      </c>
      <c r="E48" s="28"/>
      <c r="F48" s="21"/>
    </row>
    <row r="49" spans="1:6" ht="14.25" x14ac:dyDescent="0.2">
      <c r="A49" s="21"/>
      <c r="B49" s="171"/>
      <c r="C49" s="171"/>
      <c r="D49" s="171"/>
      <c r="E49" s="28"/>
      <c r="F49" s="21"/>
    </row>
    <row r="50" spans="1:6" ht="14.25" x14ac:dyDescent="0.2">
      <c r="A50" s="21"/>
      <c r="B50" s="171" t="s">
        <v>110</v>
      </c>
      <c r="C50" s="171"/>
      <c r="D50" s="171"/>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1" t="s">
        <v>114</v>
      </c>
      <c r="C56" s="171"/>
      <c r="D56" s="171"/>
      <c r="E56" s="28"/>
      <c r="F56" s="21"/>
    </row>
    <row r="57" spans="1:6" ht="14.25" x14ac:dyDescent="0.2">
      <c r="A57" s="21"/>
      <c r="E57" s="28"/>
      <c r="F57" s="21"/>
    </row>
    <row r="58" spans="1:6" ht="14.25" x14ac:dyDescent="0.2">
      <c r="A58" s="21"/>
      <c r="B58" s="171" t="s">
        <v>115</v>
      </c>
      <c r="C58" s="171"/>
      <c r="D58" s="171"/>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1" t="s">
        <v>92</v>
      </c>
      <c r="C62" s="171"/>
      <c r="D62" s="171"/>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B66" s="44"/>
      <c r="C66" s="44"/>
      <c r="D66" s="44"/>
      <c r="E66" s="28"/>
      <c r="F66" s="21"/>
    </row>
    <row r="67" spans="1:6" ht="14.25" x14ac:dyDescent="0.2">
      <c r="A67" s="21"/>
      <c r="C67" s="44"/>
      <c r="D67" s="44"/>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5">
    <mergeCell ref="B42:D42"/>
    <mergeCell ref="B47:D47"/>
    <mergeCell ref="B44:D44"/>
    <mergeCell ref="B49:D49"/>
    <mergeCell ref="A31:F31"/>
    <mergeCell ref="B34:D34"/>
    <mergeCell ref="B35:D35"/>
    <mergeCell ref="B41:D41"/>
    <mergeCell ref="B68:D68"/>
    <mergeCell ref="B69:D69"/>
    <mergeCell ref="B70:D70"/>
    <mergeCell ref="B79:D79"/>
    <mergeCell ref="B46:D46"/>
    <mergeCell ref="B56:D56"/>
    <mergeCell ref="B50:D50"/>
    <mergeCell ref="B58:D58"/>
    <mergeCell ref="B62:D62"/>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68:B70 B62 B40:B44 B64:B66 B60 B12:B20 B46:B50 B55:B56 B58 B52:B53 B34:B37" xr:uid="{00000000-0002-0000-0D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A8BA-749F-4C53-81CF-F30A31015BE4}">
  <sheetPr>
    <pageSetUpPr fitToPage="1"/>
  </sheetPr>
  <dimension ref="A12:F93"/>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446</v>
      </c>
      <c r="C25" s="21"/>
      <c r="D25" s="21"/>
      <c r="E25" s="21"/>
      <c r="F25" s="21"/>
    </row>
    <row r="26" spans="1:6" ht="33.75" customHeight="1" x14ac:dyDescent="0.2">
      <c r="A26" s="17"/>
      <c r="B26" s="51" t="s">
        <v>447</v>
      </c>
      <c r="C26" s="21"/>
      <c r="D26" s="21"/>
      <c r="E26" s="21"/>
      <c r="F26" s="21"/>
    </row>
    <row r="27" spans="1:6" ht="15" x14ac:dyDescent="0.2">
      <c r="A27" s="18"/>
      <c r="B27" s="26"/>
      <c r="C27" s="23"/>
      <c r="D27" s="23"/>
      <c r="E27" s="24"/>
      <c r="F27" s="21"/>
    </row>
    <row r="28" spans="1:6" ht="15" x14ac:dyDescent="0.2">
      <c r="A28" s="17"/>
      <c r="B28" s="23"/>
      <c r="C28" s="23"/>
      <c r="D28" s="27" t="s">
        <v>14</v>
      </c>
      <c r="E28" s="27" t="s">
        <v>622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617</v>
      </c>
      <c r="C35" s="179"/>
      <c r="D35" s="179"/>
      <c r="E35" s="28"/>
      <c r="F35" s="21"/>
    </row>
    <row r="36" spans="1:6" ht="14.25" x14ac:dyDescent="0.2">
      <c r="A36" s="21"/>
      <c r="B36" s="45"/>
      <c r="C36" s="45"/>
      <c r="D36" s="45"/>
      <c r="E36" s="28"/>
      <c r="F36" s="21"/>
    </row>
    <row r="37" spans="1:6" ht="14.25" x14ac:dyDescent="0.2">
      <c r="A37" s="21"/>
      <c r="B37" s="179" t="s">
        <v>616</v>
      </c>
      <c r="C37" s="179"/>
      <c r="D37" s="179"/>
      <c r="E37" s="28"/>
      <c r="F37" s="21"/>
    </row>
    <row r="38" spans="1:6" ht="14.25" x14ac:dyDescent="0.2">
      <c r="A38" s="21"/>
      <c r="B38" s="179"/>
      <c r="C38" s="179"/>
      <c r="D38" s="179"/>
      <c r="E38" s="28"/>
      <c r="F38" s="21"/>
    </row>
    <row r="39" spans="1:6" ht="14.25" x14ac:dyDescent="0.2">
      <c r="A39" s="21"/>
      <c r="B39" s="179" t="s">
        <v>618</v>
      </c>
      <c r="C39" s="179"/>
      <c r="D39" s="179"/>
      <c r="E39" s="28"/>
      <c r="F39" s="21"/>
    </row>
    <row r="40" spans="1:6" ht="14.25" x14ac:dyDescent="0.2">
      <c r="A40" s="21"/>
      <c r="B40" s="45"/>
      <c r="C40" s="45"/>
      <c r="D40" s="45"/>
      <c r="E40" s="28"/>
      <c r="F40" s="21"/>
    </row>
    <row r="41" spans="1:6" ht="14.25" x14ac:dyDescent="0.2">
      <c r="A41" s="21"/>
      <c r="B41" s="179" t="s">
        <v>619</v>
      </c>
      <c r="C41" s="179"/>
      <c r="D41" s="179"/>
      <c r="E41" s="28"/>
      <c r="F41" s="21"/>
    </row>
    <row r="42" spans="1:6" ht="14.25" x14ac:dyDescent="0.2">
      <c r="A42" s="21"/>
      <c r="B42" s="179"/>
      <c r="C42" s="179"/>
      <c r="D42" s="179"/>
      <c r="E42" s="28"/>
      <c r="F42" s="21"/>
    </row>
    <row r="43" spans="1:6" ht="14.25" x14ac:dyDescent="0.2">
      <c r="A43" s="21"/>
      <c r="B43" s="179" t="s">
        <v>620</v>
      </c>
      <c r="C43" s="179"/>
      <c r="D43" s="179"/>
      <c r="E43" s="28"/>
      <c r="F43" s="21"/>
    </row>
    <row r="44" spans="1:6" ht="14.25" x14ac:dyDescent="0.2">
      <c r="A44" s="21"/>
      <c r="B44" s="179"/>
      <c r="C44" s="179"/>
      <c r="D44" s="179"/>
      <c r="E44" s="28"/>
      <c r="F44" s="21"/>
    </row>
    <row r="45" spans="1:6" ht="14.25" x14ac:dyDescent="0.2">
      <c r="A45" s="21"/>
      <c r="B45" s="179" t="s">
        <v>621</v>
      </c>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9*325/2</f>
        <v>1462.5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1462.5</v>
      </c>
      <c r="F73" s="21"/>
    </row>
    <row r="74" spans="1:6" ht="13.5" customHeight="1" x14ac:dyDescent="0.2">
      <c r="A74" s="21"/>
      <c r="B74" s="26" t="s">
        <v>5</v>
      </c>
      <c r="C74" s="31">
        <v>0.05</v>
      </c>
      <c r="D74" s="26"/>
      <c r="E74" s="35">
        <f>ROUND(E73*C74,2)</f>
        <v>73.13</v>
      </c>
      <c r="F74" s="21"/>
    </row>
    <row r="75" spans="1:6" ht="13.5" customHeight="1" x14ac:dyDescent="0.2">
      <c r="A75" s="21"/>
      <c r="B75" s="26" t="s">
        <v>4</v>
      </c>
      <c r="C75" s="43">
        <v>9.9750000000000005E-2</v>
      </c>
      <c r="D75" s="26"/>
      <c r="E75" s="36">
        <f>ROUND(E73*C75,2)</f>
        <v>145.88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1681.5100000000002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1681.5100000000002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D0A49C9E-F3B1-45DF-AE1A-095D9832D32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AC3A-96B7-4E53-B302-5DB92CD7CD7F}">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624</v>
      </c>
      <c r="C25" s="21"/>
      <c r="D25" s="21"/>
      <c r="E25" s="21"/>
      <c r="F25" s="21"/>
    </row>
    <row r="26" spans="1:6" ht="33.75" customHeight="1" x14ac:dyDescent="0.2">
      <c r="A26" s="17"/>
      <c r="B26" s="51" t="s">
        <v>625</v>
      </c>
      <c r="C26" s="21"/>
      <c r="D26" s="21"/>
      <c r="E26" s="21"/>
      <c r="F26" s="21"/>
    </row>
    <row r="27" spans="1:6" ht="15" x14ac:dyDescent="0.2">
      <c r="A27" s="18"/>
      <c r="B27" s="26"/>
      <c r="C27" s="23"/>
      <c r="D27" s="23"/>
      <c r="E27" s="24"/>
      <c r="F27" s="21"/>
    </row>
    <row r="28" spans="1:6" ht="15" x14ac:dyDescent="0.2">
      <c r="A28" s="17"/>
      <c r="B28" s="23"/>
      <c r="C28" s="23"/>
      <c r="D28" s="27" t="s">
        <v>14</v>
      </c>
      <c r="E28" s="27" t="s">
        <v>623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617</v>
      </c>
      <c r="C35" s="179"/>
      <c r="D35" s="179"/>
      <c r="E35" s="28"/>
      <c r="F35" s="21"/>
    </row>
    <row r="36" spans="1:6" ht="14.25" x14ac:dyDescent="0.2">
      <c r="A36" s="21"/>
      <c r="B36" s="45"/>
      <c r="C36" s="45"/>
      <c r="D36" s="45"/>
      <c r="E36" s="28"/>
      <c r="F36" s="21"/>
    </row>
    <row r="37" spans="1:6" ht="14.25" x14ac:dyDescent="0.2">
      <c r="A37" s="21"/>
      <c r="B37" s="179" t="s">
        <v>616</v>
      </c>
      <c r="C37" s="179"/>
      <c r="D37" s="179"/>
      <c r="E37" s="28"/>
      <c r="F37" s="21"/>
    </row>
    <row r="38" spans="1:6" ht="14.25" x14ac:dyDescent="0.2">
      <c r="A38" s="21"/>
      <c r="B38" s="179"/>
      <c r="C38" s="179"/>
      <c r="D38" s="179"/>
      <c r="E38" s="28"/>
      <c r="F38" s="21"/>
    </row>
    <row r="39" spans="1:6" ht="14.25" x14ac:dyDescent="0.2">
      <c r="A39" s="21"/>
      <c r="B39" s="179" t="s">
        <v>618</v>
      </c>
      <c r="C39" s="179"/>
      <c r="D39" s="179"/>
      <c r="E39" s="28"/>
      <c r="F39" s="21"/>
    </row>
    <row r="40" spans="1:6" ht="14.25" x14ac:dyDescent="0.2">
      <c r="A40" s="21"/>
      <c r="B40" s="45"/>
      <c r="C40" s="45"/>
      <c r="D40" s="45"/>
      <c r="E40" s="28"/>
      <c r="F40" s="21"/>
    </row>
    <row r="41" spans="1:6" ht="14.25" x14ac:dyDescent="0.2">
      <c r="A41" s="21"/>
      <c r="B41" s="179" t="s">
        <v>619</v>
      </c>
      <c r="C41" s="179"/>
      <c r="D41" s="179"/>
      <c r="E41" s="28"/>
      <c r="F41" s="21"/>
    </row>
    <row r="42" spans="1:6" ht="14.25" x14ac:dyDescent="0.2">
      <c r="A42" s="21"/>
      <c r="B42" s="179"/>
      <c r="C42" s="179"/>
      <c r="D42" s="179"/>
      <c r="E42" s="28"/>
      <c r="F42" s="21"/>
    </row>
    <row r="43" spans="1:6" ht="14.25" x14ac:dyDescent="0.2">
      <c r="A43" s="21"/>
      <c r="B43" s="179" t="s">
        <v>620</v>
      </c>
      <c r="C43" s="179"/>
      <c r="D43" s="179"/>
      <c r="E43" s="28"/>
      <c r="F43" s="21"/>
    </row>
    <row r="44" spans="1:6" ht="14.25" x14ac:dyDescent="0.2">
      <c r="A44" s="21"/>
      <c r="B44" s="179"/>
      <c r="C44" s="179"/>
      <c r="D44" s="179"/>
      <c r="E44" s="28"/>
      <c r="F44" s="21"/>
    </row>
    <row r="45" spans="1:6" ht="14.25" x14ac:dyDescent="0.2">
      <c r="A45" s="21"/>
      <c r="B45" s="179" t="s">
        <v>621</v>
      </c>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9*325/2</f>
        <v>1462.5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1462.5</v>
      </c>
      <c r="F73" s="21"/>
    </row>
    <row r="74" spans="1:6" ht="13.5" customHeight="1" x14ac:dyDescent="0.2">
      <c r="A74" s="21"/>
      <c r="B74" s="26" t="s">
        <v>5</v>
      </c>
      <c r="C74" s="31">
        <v>0.05</v>
      </c>
      <c r="D74" s="26"/>
      <c r="E74" s="35">
        <f>ROUND(E73*C74,2)</f>
        <v>73.13</v>
      </c>
      <c r="F74" s="21"/>
    </row>
    <row r="75" spans="1:6" ht="13.5" customHeight="1" x14ac:dyDescent="0.2">
      <c r="A75" s="21"/>
      <c r="B75" s="26" t="s">
        <v>4</v>
      </c>
      <c r="C75" s="43">
        <v>9.9750000000000005E-2</v>
      </c>
      <c r="D75" s="26"/>
      <c r="E75" s="36">
        <f>ROUND(E73*C75,2)</f>
        <v>145.88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1681.5100000000002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1681.5100000000002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0299FDDD-28BB-4315-8907-57561AFA1A7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7848-51F4-4552-9FDE-2D2F16203C16}">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626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627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628</v>
      </c>
      <c r="C35" s="179"/>
      <c r="D35" s="179"/>
      <c r="E35" s="28"/>
      <c r="F35" s="21"/>
    </row>
    <row r="36" spans="1:6" ht="14.25" x14ac:dyDescent="0.2">
      <c r="A36" s="21"/>
      <c r="B36" s="45"/>
      <c r="C36" s="45"/>
      <c r="D36" s="45"/>
      <c r="E36" s="28"/>
      <c r="F36" s="21"/>
    </row>
    <row r="37" spans="1:6" ht="28.5" customHeight="1" x14ac:dyDescent="0.2">
      <c r="A37" s="21"/>
      <c r="B37" s="179" t="s">
        <v>629</v>
      </c>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5.75*325</f>
        <v>1868.75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1868.75</v>
      </c>
      <c r="F72" s="21"/>
    </row>
    <row r="73" spans="1:6" ht="13.5" customHeight="1" x14ac:dyDescent="0.2">
      <c r="A73" s="21"/>
      <c r="B73" s="26" t="s">
        <v>5</v>
      </c>
      <c r="C73" s="31">
        <v>0.05</v>
      </c>
      <c r="D73" s="26"/>
      <c r="E73" s="35">
        <f>ROUND(E72*C73,2)</f>
        <v>93.44</v>
      </c>
      <c r="F73" s="21"/>
    </row>
    <row r="74" spans="1:6" ht="13.5" customHeight="1" x14ac:dyDescent="0.2">
      <c r="A74" s="21"/>
      <c r="B74" s="26" t="s">
        <v>4</v>
      </c>
      <c r="C74" s="43">
        <v>9.9750000000000005E-2</v>
      </c>
      <c r="D74" s="26"/>
      <c r="E74" s="36">
        <f>ROUND(E72*C74,2)</f>
        <v>186.41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2148.6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2148.6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3">
    <mergeCell ref="B44:D44"/>
    <mergeCell ref="A30:F30"/>
    <mergeCell ref="B33:D33"/>
    <mergeCell ref="B34:D34"/>
    <mergeCell ref="B35:D35"/>
    <mergeCell ref="B37:D37"/>
    <mergeCell ref="B38:D38"/>
    <mergeCell ref="B39:D39"/>
    <mergeCell ref="B40:D40"/>
    <mergeCell ref="B41:D41"/>
    <mergeCell ref="B42:D42"/>
    <mergeCell ref="B43:D43"/>
    <mergeCell ref="B58:D58"/>
    <mergeCell ref="B45:D45"/>
    <mergeCell ref="B46:D46"/>
    <mergeCell ref="B47:D47"/>
    <mergeCell ref="B48:D48"/>
    <mergeCell ref="B49:D49"/>
    <mergeCell ref="B52:D52"/>
    <mergeCell ref="B53:D53"/>
    <mergeCell ref="B54:D54"/>
    <mergeCell ref="B55:D55"/>
    <mergeCell ref="B56:D56"/>
    <mergeCell ref="B57:D57"/>
    <mergeCell ref="B78:D78"/>
    <mergeCell ref="B59:D59"/>
    <mergeCell ref="B60:D60"/>
    <mergeCell ref="B61:D61"/>
    <mergeCell ref="B62:D62"/>
    <mergeCell ref="B63:D63"/>
    <mergeCell ref="B64:D64"/>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12:B20 B33 B42 B54 B46 B56:B68 B50:B51 B35:B37 B40" xr:uid="{8DFE7AAE-BB14-4B09-BC88-89E8AB51A3F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2FDCC-51A1-41C5-918A-7C59BA640FA4}">
  <sheetPr>
    <pageSetUpPr fitToPage="1"/>
  </sheetPr>
  <dimension ref="A12:F93"/>
  <sheetViews>
    <sheetView view="pageBreakPreview"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632</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633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555</v>
      </c>
      <c r="C34" s="179"/>
      <c r="D34" s="179"/>
      <c r="E34" s="28"/>
      <c r="F34" s="21"/>
    </row>
    <row r="35" spans="1:6" ht="14.25" x14ac:dyDescent="0.2">
      <c r="A35" s="21"/>
      <c r="B35" s="179"/>
      <c r="C35" s="179"/>
      <c r="D35" s="179"/>
      <c r="E35" s="28"/>
      <c r="F35" s="21"/>
    </row>
    <row r="36" spans="1:6" ht="14.25" x14ac:dyDescent="0.2">
      <c r="A36" s="21"/>
      <c r="B36" s="179" t="s">
        <v>537</v>
      </c>
      <c r="C36" s="179"/>
      <c r="D36" s="179"/>
      <c r="E36" s="28"/>
      <c r="F36" s="21"/>
    </row>
    <row r="37" spans="1:6" ht="14.25" x14ac:dyDescent="0.2">
      <c r="A37" s="21"/>
      <c r="B37" s="179"/>
      <c r="C37" s="179"/>
      <c r="D37" s="179"/>
      <c r="E37" s="28"/>
      <c r="F37" s="21"/>
    </row>
    <row r="38" spans="1:6" ht="14.25" x14ac:dyDescent="0.2">
      <c r="A38" s="21"/>
      <c r="B38" s="179" t="s">
        <v>542</v>
      </c>
      <c r="C38" s="179"/>
      <c r="D38" s="179"/>
      <c r="E38" s="28"/>
      <c r="F38" s="21"/>
    </row>
    <row r="39" spans="1:6" ht="14.25" x14ac:dyDescent="0.2">
      <c r="A39" s="21"/>
      <c r="B39" s="179"/>
      <c r="C39" s="179"/>
      <c r="D39" s="179"/>
      <c r="E39" s="28"/>
      <c r="F39" s="21"/>
    </row>
    <row r="40" spans="1:6" ht="14.25" x14ac:dyDescent="0.2">
      <c r="A40" s="21"/>
      <c r="B40" s="179" t="s">
        <v>2</v>
      </c>
      <c r="C40" s="179"/>
      <c r="D40" s="179"/>
      <c r="E40" s="28"/>
      <c r="F40" s="21"/>
    </row>
    <row r="41" spans="1:6" ht="14.25" x14ac:dyDescent="0.2">
      <c r="A41" s="21"/>
      <c r="B41" s="179"/>
      <c r="C41" s="179"/>
      <c r="D41" s="179"/>
      <c r="E41" s="28"/>
      <c r="F41" s="21"/>
    </row>
    <row r="42" spans="1:6" ht="14.25" x14ac:dyDescent="0.2">
      <c r="A42" s="21"/>
      <c r="B42" s="179" t="s">
        <v>634</v>
      </c>
      <c r="C42" s="179"/>
      <c r="D42" s="179"/>
      <c r="E42" s="28"/>
      <c r="F42" s="21"/>
    </row>
    <row r="43" spans="1:6" ht="14.25" x14ac:dyDescent="0.2">
      <c r="A43" s="21"/>
      <c r="B43" s="179"/>
      <c r="C43" s="179"/>
      <c r="D43" s="179"/>
      <c r="E43" s="28"/>
      <c r="F43" s="21"/>
    </row>
    <row r="44" spans="1:6" ht="14.25" x14ac:dyDescent="0.2">
      <c r="A44" s="21"/>
      <c r="B44" s="179" t="s">
        <v>545</v>
      </c>
      <c r="C44" s="179"/>
      <c r="D44" s="179"/>
      <c r="E44" s="28"/>
      <c r="F44" s="21"/>
    </row>
    <row r="45" spans="1:6" ht="14.25" x14ac:dyDescent="0.2">
      <c r="A45" s="21"/>
      <c r="B45" s="179"/>
      <c r="C45" s="179"/>
      <c r="D45" s="179"/>
      <c r="E45" s="28"/>
      <c r="F45" s="21"/>
    </row>
    <row r="46" spans="1:6" ht="30" customHeight="1" x14ac:dyDescent="0.2">
      <c r="A46" s="21"/>
      <c r="B46" s="179" t="s">
        <v>636</v>
      </c>
      <c r="C46" s="179"/>
      <c r="D46" s="179"/>
      <c r="E46" s="28"/>
      <c r="F46" s="21"/>
    </row>
    <row r="47" spans="1:6" ht="14.25" x14ac:dyDescent="0.2">
      <c r="A47" s="21"/>
      <c r="B47" s="179"/>
      <c r="C47" s="179"/>
      <c r="D47" s="179"/>
      <c r="E47" s="28"/>
      <c r="F47" s="21"/>
    </row>
    <row r="48" spans="1:6" ht="14.25" x14ac:dyDescent="0.2">
      <c r="A48" s="21"/>
      <c r="B48" s="179" t="s">
        <v>547</v>
      </c>
      <c r="C48" s="179"/>
      <c r="D48" s="179"/>
      <c r="E48" s="28"/>
      <c r="F48" s="21"/>
    </row>
    <row r="49" spans="1:6" ht="14.25" x14ac:dyDescent="0.2">
      <c r="A49" s="21"/>
      <c r="B49" s="179"/>
      <c r="C49" s="179"/>
      <c r="D49" s="179"/>
      <c r="E49" s="28"/>
      <c r="F49" s="21"/>
    </row>
    <row r="50" spans="1:6" ht="14.25" x14ac:dyDescent="0.2">
      <c r="A50" s="21"/>
      <c r="B50" s="179" t="s">
        <v>24</v>
      </c>
      <c r="C50" s="179"/>
      <c r="D50" s="179"/>
      <c r="E50" s="28"/>
      <c r="F50" s="21"/>
    </row>
    <row r="51" spans="1:6" ht="14.25" x14ac:dyDescent="0.2">
      <c r="A51" s="21"/>
      <c r="B51" s="179"/>
      <c r="C51" s="179"/>
      <c r="D51" s="179"/>
      <c r="E51" s="28"/>
      <c r="F51" s="21"/>
    </row>
    <row r="52" spans="1:6" ht="14.25" x14ac:dyDescent="0.2">
      <c r="A52" s="21"/>
      <c r="B52" s="179" t="s">
        <v>27</v>
      </c>
      <c r="C52" s="179"/>
      <c r="D52" s="179"/>
      <c r="E52" s="28"/>
      <c r="F52" s="21"/>
    </row>
    <row r="53" spans="1:6" ht="14.25" x14ac:dyDescent="0.2">
      <c r="A53" s="21"/>
      <c r="B53" s="179"/>
      <c r="C53" s="179"/>
      <c r="D53" s="179"/>
      <c r="E53" s="28"/>
      <c r="F53" s="21"/>
    </row>
    <row r="54" spans="1:6" ht="14.25" x14ac:dyDescent="0.2">
      <c r="A54" s="21"/>
      <c r="B54" s="179" t="s">
        <v>10</v>
      </c>
      <c r="C54" s="179"/>
      <c r="D54" s="179"/>
      <c r="E54" s="28"/>
      <c r="F54" s="21"/>
    </row>
    <row r="55" spans="1:6" ht="14.25" x14ac:dyDescent="0.2">
      <c r="A55" s="21"/>
      <c r="B55" s="179"/>
      <c r="C55" s="179"/>
      <c r="D55" s="179"/>
      <c r="E55" s="28"/>
      <c r="F55" s="21"/>
    </row>
    <row r="56" spans="1:6" ht="14.25" x14ac:dyDescent="0.2">
      <c r="A56" s="21"/>
      <c r="B56" s="179" t="s">
        <v>635</v>
      </c>
      <c r="C56" s="179"/>
      <c r="D56" s="179"/>
      <c r="E56" s="28"/>
      <c r="F56" s="21"/>
    </row>
    <row r="57" spans="1:6" ht="14.25" x14ac:dyDescent="0.2">
      <c r="A57" s="21"/>
      <c r="B57" s="171"/>
      <c r="C57" s="171"/>
      <c r="D57" s="171"/>
      <c r="E57" s="28"/>
      <c r="F57" s="21"/>
    </row>
    <row r="58" spans="1:6" ht="14.25" x14ac:dyDescent="0.2">
      <c r="A58" s="21"/>
      <c r="B58" s="179" t="s">
        <v>556</v>
      </c>
      <c r="C58" s="179"/>
      <c r="D58" s="179"/>
      <c r="E58" s="28"/>
      <c r="F58" s="21"/>
    </row>
    <row r="59" spans="1:6" ht="14.25" x14ac:dyDescent="0.2">
      <c r="A59" s="21"/>
      <c r="B59" s="171"/>
      <c r="C59" s="171"/>
      <c r="D59" s="171"/>
      <c r="E59" s="28"/>
      <c r="F59" s="21"/>
    </row>
    <row r="60" spans="1:6" ht="14.25" x14ac:dyDescent="0.2">
      <c r="A60" s="21"/>
      <c r="B60" s="179" t="s">
        <v>548</v>
      </c>
      <c r="C60" s="179"/>
      <c r="D60" s="179"/>
      <c r="E60" s="28"/>
      <c r="F60" s="21"/>
    </row>
    <row r="61" spans="1:6" ht="14.25" x14ac:dyDescent="0.2">
      <c r="A61" s="21"/>
      <c r="B61" s="179"/>
      <c r="C61" s="179"/>
      <c r="D61" s="179"/>
      <c r="E61" s="28"/>
      <c r="F61" s="21"/>
    </row>
    <row r="62" spans="1:6" ht="14.25" x14ac:dyDescent="0.2">
      <c r="A62" s="21"/>
      <c r="B62" s="179" t="s">
        <v>549</v>
      </c>
      <c r="C62" s="179"/>
      <c r="D62" s="179"/>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s="87" customFormat="1" ht="14.25" x14ac:dyDescent="0.2">
      <c r="A67" s="83"/>
      <c r="B67" s="84"/>
      <c r="C67" s="85" t="s">
        <v>637</v>
      </c>
      <c r="D67" s="85" t="s">
        <v>638</v>
      </c>
      <c r="E67" s="86"/>
      <c r="F67" s="83"/>
    </row>
    <row r="68" spans="1:6" s="87" customFormat="1" ht="14.25" x14ac:dyDescent="0.2">
      <c r="A68" s="83"/>
      <c r="B68" s="84"/>
      <c r="C68" s="88">
        <v>43.25</v>
      </c>
      <c r="D68" s="89">
        <v>325</v>
      </c>
      <c r="E68" s="86"/>
      <c r="F68" s="83"/>
    </row>
    <row r="69" spans="1:6" ht="13.5" customHeight="1" x14ac:dyDescent="0.2">
      <c r="A69" s="21"/>
      <c r="B69" s="171"/>
      <c r="C69" s="171"/>
      <c r="D69" s="171"/>
      <c r="E69" s="28"/>
      <c r="F69" s="21"/>
    </row>
    <row r="70" spans="1:6" ht="13.5" customHeight="1" x14ac:dyDescent="0.2">
      <c r="A70" s="21"/>
      <c r="B70" s="25" t="s">
        <v>18</v>
      </c>
      <c r="C70" s="26"/>
      <c r="D70" s="26"/>
      <c r="E70" s="29">
        <f>D68*C68</f>
        <v>14056.25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500</v>
      </c>
      <c r="F72" s="21"/>
    </row>
    <row r="73" spans="1:6" ht="13.5" customHeight="1" x14ac:dyDescent="0.2">
      <c r="A73" s="21"/>
      <c r="B73" s="25" t="s">
        <v>17</v>
      </c>
      <c r="C73" s="26"/>
      <c r="D73" s="26"/>
      <c r="E73" s="29">
        <f>SUM(E70:E72)</f>
        <v>14556.25</v>
      </c>
      <c r="F73" s="21"/>
    </row>
    <row r="74" spans="1:6" ht="13.5" customHeight="1" x14ac:dyDescent="0.2">
      <c r="A74" s="21"/>
      <c r="B74" s="26" t="s">
        <v>5</v>
      </c>
      <c r="C74" s="31">
        <v>0.05</v>
      </c>
      <c r="D74" s="26"/>
      <c r="E74" s="35">
        <f>ROUND(E73*C74,2)</f>
        <v>727.81</v>
      </c>
      <c r="F74" s="21"/>
    </row>
    <row r="75" spans="1:6" ht="13.5" customHeight="1" x14ac:dyDescent="0.2">
      <c r="A75" s="21"/>
      <c r="B75" s="26" t="s">
        <v>4</v>
      </c>
      <c r="C75" s="43">
        <v>9.9750000000000005E-2</v>
      </c>
      <c r="D75" s="26"/>
      <c r="E75" s="36">
        <f>ROUND(E73*C75,2)</f>
        <v>1451.99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16736.05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16736.05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5">
    <mergeCell ref="B91:D91"/>
    <mergeCell ref="B43:D43"/>
    <mergeCell ref="B51:D51"/>
    <mergeCell ref="B52:D52"/>
    <mergeCell ref="B36:D36"/>
    <mergeCell ref="B80:D80"/>
    <mergeCell ref="B84:E84"/>
    <mergeCell ref="A85:F85"/>
    <mergeCell ref="A86:F86"/>
    <mergeCell ref="B88:E88"/>
    <mergeCell ref="A89:F89"/>
    <mergeCell ref="B66:D66"/>
    <mergeCell ref="B69:D69"/>
    <mergeCell ref="B78:D78"/>
    <mergeCell ref="B79:D79"/>
    <mergeCell ref="B60:D60"/>
    <mergeCell ref="B61:D61"/>
    <mergeCell ref="B62:D62"/>
    <mergeCell ref="B63:D63"/>
    <mergeCell ref="B64:D64"/>
    <mergeCell ref="B65:D65"/>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0:D40"/>
    <mergeCell ref="B41:D41"/>
    <mergeCell ref="B42:D42"/>
    <mergeCell ref="B44:D44"/>
  </mergeCells>
  <dataValidations count="1">
    <dataValidation type="list" allowBlank="1" showInputMessage="1" showErrorMessage="1" sqref="B78:B80 B12:B20 B33:B40 B42:B69" xr:uid="{5AA3DF7F-BBB0-47CC-87E2-2E9FAFB46B3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6FB2-1DAA-45FE-822D-49CBCF5E23EC}">
  <sheetPr>
    <pageSetUpPr fitToPage="1"/>
  </sheetPr>
  <dimension ref="A12:F93"/>
  <sheetViews>
    <sheetView view="pageBreakPreview" topLeftCell="A19"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640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642</v>
      </c>
      <c r="C35" s="171"/>
      <c r="D35" s="171"/>
      <c r="E35" s="28"/>
      <c r="F35" s="21"/>
    </row>
    <row r="36" spans="1:6" ht="14.25" x14ac:dyDescent="0.2">
      <c r="A36" s="21"/>
      <c r="B36" s="171"/>
      <c r="C36" s="171"/>
      <c r="D36" s="171"/>
      <c r="E36" s="28"/>
      <c r="F36" s="21"/>
    </row>
    <row r="37" spans="1:6" ht="14.25" x14ac:dyDescent="0.2">
      <c r="A37" s="21"/>
      <c r="B37" s="171" t="s">
        <v>645</v>
      </c>
      <c r="C37" s="171"/>
      <c r="D37" s="171"/>
      <c r="E37" s="28"/>
      <c r="F37" s="21"/>
    </row>
    <row r="38" spans="1:6" ht="14.25" x14ac:dyDescent="0.2">
      <c r="A38" s="21"/>
      <c r="B38" s="171"/>
      <c r="C38" s="171"/>
      <c r="D38" s="171"/>
      <c r="E38" s="28"/>
      <c r="F38" s="21"/>
    </row>
    <row r="39" spans="1:6" ht="14.25" x14ac:dyDescent="0.2">
      <c r="A39" s="21"/>
      <c r="B39" s="171" t="s">
        <v>646</v>
      </c>
      <c r="C39" s="171"/>
      <c r="D39" s="171"/>
      <c r="E39" s="28"/>
      <c r="F39" s="21"/>
    </row>
    <row r="40" spans="1:6" ht="14.25" x14ac:dyDescent="0.2">
      <c r="A40" s="21"/>
      <c r="B40" s="171"/>
      <c r="C40" s="171"/>
      <c r="D40" s="171"/>
      <c r="E40" s="28"/>
      <c r="F40" s="21"/>
    </row>
    <row r="41" spans="1:6" ht="14.25" x14ac:dyDescent="0.2">
      <c r="A41" s="21"/>
      <c r="B41" s="171" t="s">
        <v>641</v>
      </c>
      <c r="C41" s="171"/>
      <c r="D41" s="171"/>
      <c r="E41" s="28"/>
      <c r="F41" s="21"/>
    </row>
    <row r="42" spans="1:6" ht="14.25" x14ac:dyDescent="0.2">
      <c r="A42" s="21"/>
      <c r="B42" s="171"/>
      <c r="C42" s="171"/>
      <c r="D42" s="171"/>
      <c r="E42" s="28"/>
      <c r="F42" s="21"/>
    </row>
    <row r="43" spans="1:6" ht="14.25" x14ac:dyDescent="0.2">
      <c r="A43" s="21"/>
      <c r="B43" s="171" t="s">
        <v>643</v>
      </c>
      <c r="C43" s="171"/>
      <c r="D43" s="171"/>
      <c r="E43" s="28"/>
      <c r="F43" s="21"/>
    </row>
    <row r="44" spans="1:6" ht="14.25" x14ac:dyDescent="0.2">
      <c r="A44" s="21"/>
      <c r="B44" s="171"/>
      <c r="C44" s="171"/>
      <c r="D44" s="171"/>
      <c r="E44" s="28"/>
      <c r="F44" s="21"/>
    </row>
    <row r="45" spans="1:6" ht="14.25" x14ac:dyDescent="0.2">
      <c r="A45" s="21"/>
      <c r="B45" s="171" t="s">
        <v>644</v>
      </c>
      <c r="C45" s="171"/>
      <c r="D45" s="171"/>
      <c r="E45" s="28"/>
      <c r="F45" s="21"/>
    </row>
    <row r="46" spans="1:6" ht="14.25" x14ac:dyDescent="0.2">
      <c r="A46" s="21"/>
      <c r="B46" s="171"/>
      <c r="C46" s="171"/>
      <c r="D46" s="171"/>
      <c r="E46" s="28"/>
      <c r="F46" s="21"/>
    </row>
    <row r="47" spans="1:6" ht="14.25" x14ac:dyDescent="0.2">
      <c r="A47" s="21"/>
      <c r="B47" s="171" t="s">
        <v>556</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8*325</f>
        <v>2600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2600</v>
      </c>
      <c r="F73" s="21"/>
    </row>
    <row r="74" spans="1:6" ht="13.5" customHeight="1" x14ac:dyDescent="0.2">
      <c r="A74" s="21"/>
      <c r="B74" s="26" t="s">
        <v>5</v>
      </c>
      <c r="C74" s="31">
        <v>0.05</v>
      </c>
      <c r="D74" s="26"/>
      <c r="E74" s="35">
        <f>ROUND(E73*C74,2)</f>
        <v>130</v>
      </c>
      <c r="F74" s="21"/>
    </row>
    <row r="75" spans="1:6" ht="13.5" customHeight="1" x14ac:dyDescent="0.2">
      <c r="A75" s="21"/>
      <c r="B75" s="26" t="s">
        <v>4</v>
      </c>
      <c r="C75" s="43">
        <v>9.9750000000000005E-2</v>
      </c>
      <c r="D75" s="26"/>
      <c r="E75" s="36">
        <f>ROUND(E73*C75,2)</f>
        <v>259.35000000000002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2989.35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2989.35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30:F30"/>
    <mergeCell ref="B33:D33"/>
    <mergeCell ref="B34:D34"/>
    <mergeCell ref="B35:D35"/>
    <mergeCell ref="B36:D36"/>
    <mergeCell ref="B49:D49"/>
    <mergeCell ref="B42:D42"/>
    <mergeCell ref="B43:D43"/>
    <mergeCell ref="B44:D44"/>
    <mergeCell ref="B45:D45"/>
    <mergeCell ref="B46:D46"/>
    <mergeCell ref="B47:D47"/>
    <mergeCell ref="B37:D37"/>
    <mergeCell ref="B38:D38"/>
    <mergeCell ref="B39:D39"/>
    <mergeCell ref="B40:D40"/>
    <mergeCell ref="B48:D48"/>
    <mergeCell ref="B41:D41"/>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48:B57 B33:B47" xr:uid="{512047D0-FC4F-4BE5-8394-150DAE55A13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CDE5-4B70-4270-A745-FC79DF1A0C96}">
  <sheetPr>
    <pageSetUpPr fitToPage="1"/>
  </sheetPr>
  <dimension ref="A12:F93"/>
  <sheetViews>
    <sheetView view="pageBreakPreview" topLeftCell="A7"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647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650</v>
      </c>
      <c r="C35" s="179"/>
      <c r="D35" s="179"/>
      <c r="E35" s="28"/>
      <c r="F35" s="21"/>
    </row>
    <row r="36" spans="1:6" ht="14.25" x14ac:dyDescent="0.2">
      <c r="A36" s="21"/>
      <c r="B36" s="45"/>
      <c r="C36" s="45"/>
      <c r="D36" s="45"/>
      <c r="E36" s="28"/>
      <c r="F36" s="21"/>
    </row>
    <row r="37" spans="1:6" ht="14.25" x14ac:dyDescent="0.2">
      <c r="A37" s="21"/>
      <c r="B37" s="179" t="s">
        <v>648</v>
      </c>
      <c r="C37" s="179"/>
      <c r="D37" s="179"/>
      <c r="E37" s="28"/>
      <c r="F37" s="21"/>
    </row>
    <row r="38" spans="1:6" ht="14.25" x14ac:dyDescent="0.2">
      <c r="A38" s="21"/>
      <c r="B38" s="179"/>
      <c r="C38" s="179"/>
      <c r="D38" s="179"/>
      <c r="E38" s="28"/>
      <c r="F38" s="21"/>
    </row>
    <row r="39" spans="1:6" ht="14.25" x14ac:dyDescent="0.2">
      <c r="A39" s="21"/>
      <c r="B39" s="179" t="s">
        <v>651</v>
      </c>
      <c r="C39" s="179"/>
      <c r="D39" s="179"/>
      <c r="E39" s="28"/>
      <c r="F39" s="21"/>
    </row>
    <row r="40" spans="1:6" ht="14.25" x14ac:dyDescent="0.2">
      <c r="A40" s="21"/>
      <c r="B40" s="45"/>
      <c r="C40" s="45"/>
      <c r="D40" s="45"/>
      <c r="E40" s="28"/>
      <c r="F40" s="21"/>
    </row>
    <row r="41" spans="1:6" ht="14.25" x14ac:dyDescent="0.2">
      <c r="A41" s="21"/>
      <c r="B41" s="179" t="s">
        <v>649</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9*325</f>
        <v>2925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2925</v>
      </c>
      <c r="F73" s="21"/>
    </row>
    <row r="74" spans="1:6" ht="13.5" customHeight="1" x14ac:dyDescent="0.2">
      <c r="A74" s="21"/>
      <c r="B74" s="26" t="s">
        <v>5</v>
      </c>
      <c r="C74" s="31">
        <v>0.05</v>
      </c>
      <c r="D74" s="26"/>
      <c r="E74" s="35">
        <f>ROUND(E73*C74,2)</f>
        <v>146.25</v>
      </c>
      <c r="F74" s="21"/>
    </row>
    <row r="75" spans="1:6" ht="13.5" customHeight="1" x14ac:dyDescent="0.2">
      <c r="A75" s="21"/>
      <c r="B75" s="26" t="s">
        <v>4</v>
      </c>
      <c r="C75" s="43">
        <v>9.9750000000000005E-2</v>
      </c>
      <c r="D75" s="26"/>
      <c r="E75" s="36">
        <f>ROUND(E73*C75,2)</f>
        <v>291.77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3363.02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3363.02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8EBE9741-FC59-4E2F-97EA-5600BBD7084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6DB94-A28E-4F8D-BDA9-8D2359F828AF}">
  <sheetPr>
    <pageSetUpPr fitToPage="1"/>
  </sheetPr>
  <dimension ref="A12:F93"/>
  <sheetViews>
    <sheetView view="pageBreakPreview" topLeftCell="A7" zoomScale="80" zoomScaleNormal="100" zoomScaleSheetLayoutView="80" workbookViewId="0">
      <selection activeCell="M33" sqref="M3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652</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653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654</v>
      </c>
      <c r="C35" s="179"/>
      <c r="D35" s="179"/>
      <c r="E35" s="28"/>
      <c r="F35" s="21"/>
    </row>
    <row r="36" spans="1:6" ht="14.25" x14ac:dyDescent="0.2">
      <c r="A36" s="21"/>
      <c r="B36" s="45"/>
      <c r="C36" s="45"/>
      <c r="D36" s="45"/>
      <c r="E36" s="28"/>
      <c r="F36" s="21"/>
    </row>
    <row r="37" spans="1:6" ht="14.25" x14ac:dyDescent="0.2">
      <c r="A37" s="21"/>
      <c r="B37" s="179" t="s">
        <v>655</v>
      </c>
      <c r="C37" s="179"/>
      <c r="D37" s="179"/>
      <c r="E37" s="28"/>
      <c r="F37" s="21"/>
    </row>
    <row r="38" spans="1:6" ht="14.25" x14ac:dyDescent="0.2">
      <c r="A38" s="21"/>
      <c r="B38" s="179"/>
      <c r="C38" s="179"/>
      <c r="D38" s="179"/>
      <c r="E38" s="28"/>
      <c r="F38" s="21"/>
    </row>
    <row r="39" spans="1:6" ht="14.25" x14ac:dyDescent="0.2">
      <c r="A39" s="21"/>
      <c r="B39" s="179" t="s">
        <v>656</v>
      </c>
      <c r="C39" s="179"/>
      <c r="D39" s="179"/>
      <c r="E39" s="28"/>
      <c r="F39" s="21"/>
    </row>
    <row r="40" spans="1:6" ht="14.25" x14ac:dyDescent="0.2">
      <c r="A40" s="21"/>
      <c r="B40" s="45"/>
      <c r="C40" s="45"/>
      <c r="D40" s="45"/>
      <c r="E40" s="28"/>
      <c r="F40" s="21"/>
    </row>
    <row r="41" spans="1:6" ht="14.25" x14ac:dyDescent="0.2">
      <c r="A41" s="21"/>
      <c r="B41" s="179" t="s">
        <v>556</v>
      </c>
      <c r="C41" s="179"/>
      <c r="D41" s="179"/>
      <c r="E41" s="28"/>
      <c r="F41" s="21"/>
    </row>
    <row r="42" spans="1:6" ht="14.25" x14ac:dyDescent="0.2">
      <c r="A42" s="21"/>
      <c r="B42" s="179"/>
      <c r="C42" s="179"/>
      <c r="D42" s="179"/>
      <c r="E42" s="28"/>
      <c r="F42" s="21"/>
    </row>
    <row r="43" spans="1:6" ht="14.25" customHeight="1" x14ac:dyDescent="0.2">
      <c r="A43" s="21"/>
      <c r="B43" s="179" t="s">
        <v>657</v>
      </c>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6*325</f>
        <v>1950</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1950</v>
      </c>
      <c r="F73" s="21"/>
    </row>
    <row r="74" spans="1:6" ht="13.5" customHeight="1" x14ac:dyDescent="0.2">
      <c r="A74" s="21"/>
      <c r="B74" s="26" t="s">
        <v>5</v>
      </c>
      <c r="C74" s="31">
        <v>0.05</v>
      </c>
      <c r="D74" s="26"/>
      <c r="E74" s="35">
        <f>ROUND(E73*C74,2)</f>
        <v>97.5</v>
      </c>
      <c r="F74" s="21"/>
    </row>
    <row r="75" spans="1:6" ht="13.5" customHeight="1" x14ac:dyDescent="0.2">
      <c r="A75" s="21"/>
      <c r="B75" s="26" t="s">
        <v>4</v>
      </c>
      <c r="C75" s="43">
        <v>9.9750000000000005E-2</v>
      </c>
      <c r="D75" s="26"/>
      <c r="E75" s="36">
        <f>ROUND(E73*C75,2)</f>
        <v>194.51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2242.0100000000002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2242.0100000000002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35:B37 B55 B47 B57:B69 B40:B41 B51:B52 B43" xr:uid="{F7FCA3E5-E41E-4A48-B4AD-ECDE6235441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5D6FB-72C6-4B65-8FF2-75AB05F0B8A9}">
  <sheetPr>
    <pageSetUpPr fitToPage="1"/>
  </sheetPr>
  <dimension ref="A12:F93"/>
  <sheetViews>
    <sheetView view="pageBreakPreview"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659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665</v>
      </c>
      <c r="C35" s="179"/>
      <c r="D35" s="179"/>
      <c r="E35" s="28"/>
      <c r="F35" s="21"/>
    </row>
    <row r="36" spans="1:6" ht="14.25" x14ac:dyDescent="0.2">
      <c r="A36" s="21"/>
      <c r="B36" s="45"/>
      <c r="C36" s="45"/>
      <c r="D36" s="45"/>
      <c r="E36" s="28"/>
      <c r="F36" s="21"/>
    </row>
    <row r="37" spans="1:6" ht="14.25" x14ac:dyDescent="0.2">
      <c r="A37" s="21"/>
      <c r="B37" s="179" t="s">
        <v>666</v>
      </c>
      <c r="C37" s="179"/>
      <c r="D37" s="179"/>
      <c r="E37" s="28"/>
      <c r="F37" s="21"/>
    </row>
    <row r="38" spans="1:6" ht="14.25" x14ac:dyDescent="0.2">
      <c r="A38" s="21"/>
      <c r="B38" s="179"/>
      <c r="C38" s="179"/>
      <c r="D38" s="179"/>
      <c r="E38" s="28"/>
      <c r="F38" s="21"/>
    </row>
    <row r="39" spans="1:6" ht="14.25" x14ac:dyDescent="0.2">
      <c r="A39" s="21"/>
      <c r="B39" s="179" t="s">
        <v>667</v>
      </c>
      <c r="C39" s="179"/>
      <c r="D39" s="179"/>
      <c r="E39" s="28"/>
      <c r="F39" s="21"/>
    </row>
    <row r="40" spans="1:6" ht="14.25" x14ac:dyDescent="0.2">
      <c r="A40" s="21"/>
      <c r="B40" s="45"/>
      <c r="C40" s="45"/>
      <c r="D40" s="45"/>
      <c r="E40" s="28"/>
      <c r="F40" s="21"/>
    </row>
    <row r="41" spans="1:6" ht="14.25" x14ac:dyDescent="0.2">
      <c r="A41" s="21"/>
      <c r="B41" s="179" t="s">
        <v>668</v>
      </c>
      <c r="C41" s="179"/>
      <c r="D41" s="179"/>
      <c r="E41" s="28"/>
      <c r="F41" s="21"/>
    </row>
    <row r="42" spans="1:6" ht="14.25" x14ac:dyDescent="0.2">
      <c r="A42" s="21"/>
      <c r="B42" s="179"/>
      <c r="C42" s="179"/>
      <c r="D42" s="179"/>
      <c r="E42" s="28"/>
      <c r="F42" s="21"/>
    </row>
    <row r="43" spans="1:6" ht="14.25" x14ac:dyDescent="0.2">
      <c r="A43" s="21"/>
      <c r="B43" s="179" t="s">
        <v>669</v>
      </c>
      <c r="C43" s="179"/>
      <c r="D43" s="179"/>
      <c r="E43" s="28"/>
      <c r="F43" s="21"/>
    </row>
    <row r="44" spans="1:6" ht="14.25" x14ac:dyDescent="0.2">
      <c r="A44" s="21"/>
      <c r="B44" s="179"/>
      <c r="C44" s="179"/>
      <c r="D44" s="179"/>
      <c r="E44" s="28"/>
      <c r="F44" s="21"/>
    </row>
    <row r="45" spans="1:6" ht="14.25" x14ac:dyDescent="0.2">
      <c r="A45" s="21"/>
      <c r="B45" s="179" t="s">
        <v>670</v>
      </c>
      <c r="C45" s="179"/>
      <c r="D45" s="179"/>
      <c r="E45" s="28"/>
      <c r="F45" s="21"/>
    </row>
    <row r="46" spans="1:6" ht="14.25" x14ac:dyDescent="0.2">
      <c r="A46" s="21"/>
      <c r="B46" s="179"/>
      <c r="C46" s="179"/>
      <c r="D46" s="179"/>
      <c r="E46" s="28"/>
      <c r="F46" s="21"/>
    </row>
    <row r="47" spans="1:6" ht="14.25" x14ac:dyDescent="0.2">
      <c r="A47" s="21"/>
      <c r="B47" s="179" t="s">
        <v>671</v>
      </c>
      <c r="C47" s="179"/>
      <c r="D47" s="179"/>
      <c r="E47" s="28"/>
      <c r="F47" s="21"/>
    </row>
    <row r="48" spans="1:6" ht="14.25" x14ac:dyDescent="0.2">
      <c r="A48" s="21"/>
      <c r="B48" s="179"/>
      <c r="C48" s="179"/>
      <c r="D48" s="179"/>
      <c r="E48" s="28"/>
      <c r="F48" s="21"/>
    </row>
    <row r="49" spans="1:6" ht="14.25" x14ac:dyDescent="0.2">
      <c r="A49" s="21"/>
      <c r="B49" s="179" t="s">
        <v>664</v>
      </c>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21.5*350</f>
        <v>7525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7525</v>
      </c>
      <c r="F73" s="21"/>
    </row>
    <row r="74" spans="1:6" ht="13.5" customHeight="1" x14ac:dyDescent="0.2">
      <c r="A74" s="21"/>
      <c r="B74" s="26" t="s">
        <v>5</v>
      </c>
      <c r="C74" s="31">
        <v>0.05</v>
      </c>
      <c r="D74" s="26"/>
      <c r="E74" s="35">
        <f>ROUND(E73*C74,2)</f>
        <v>376.25</v>
      </c>
      <c r="F74" s="21"/>
    </row>
    <row r="75" spans="1:6" ht="13.5" customHeight="1" x14ac:dyDescent="0.2">
      <c r="A75" s="21"/>
      <c r="B75" s="26" t="s">
        <v>4</v>
      </c>
      <c r="C75" s="43">
        <v>9.9750000000000005E-2</v>
      </c>
      <c r="D75" s="26"/>
      <c r="E75" s="36">
        <f>ROUND(E73*C75,2)</f>
        <v>750.62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8651.8700000000008</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8651.8700000000008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35:B37 B43:B47 B57:B69 B40:B41 B51:B52 B55 B49" xr:uid="{EB729284-6A1B-4A1D-9A34-BEA383FB9D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33A4-575F-42F9-B32F-B14FDC672529}">
  <sheetPr>
    <pageSetUpPr fitToPage="1"/>
  </sheetPr>
  <dimension ref="A12:F93"/>
  <sheetViews>
    <sheetView view="pageBreakPreview" topLeftCell="A16"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672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673</v>
      </c>
      <c r="C35" s="179"/>
      <c r="D35" s="179"/>
      <c r="E35" s="28"/>
      <c r="F35" s="21"/>
    </row>
    <row r="36" spans="1:6" ht="14.25" x14ac:dyDescent="0.2">
      <c r="A36" s="21"/>
      <c r="B36" s="45"/>
      <c r="C36" s="45"/>
      <c r="D36" s="45"/>
      <c r="E36" s="28"/>
      <c r="F36" s="21"/>
    </row>
    <row r="37" spans="1:6" ht="14.25" x14ac:dyDescent="0.2">
      <c r="A37" s="21"/>
      <c r="B37" s="179" t="s">
        <v>674</v>
      </c>
      <c r="C37" s="179"/>
      <c r="D37" s="179"/>
      <c r="E37" s="28"/>
      <c r="F37" s="21"/>
    </row>
    <row r="38" spans="1:6" ht="14.25" x14ac:dyDescent="0.2">
      <c r="A38" s="21"/>
      <c r="B38" s="179"/>
      <c r="C38" s="179"/>
      <c r="D38" s="179"/>
      <c r="E38" s="28"/>
      <c r="F38" s="21"/>
    </row>
    <row r="39" spans="1:6" ht="14.25" x14ac:dyDescent="0.2">
      <c r="A39" s="21"/>
      <c r="B39" s="179" t="s">
        <v>676</v>
      </c>
      <c r="C39" s="179"/>
      <c r="D39" s="179"/>
      <c r="E39" s="28"/>
      <c r="F39" s="21"/>
    </row>
    <row r="40" spans="1:6" ht="14.25" x14ac:dyDescent="0.2">
      <c r="A40" s="21"/>
      <c r="B40" s="45"/>
      <c r="C40" s="45"/>
      <c r="D40" s="45"/>
      <c r="E40" s="28"/>
      <c r="F40" s="21"/>
    </row>
    <row r="41" spans="1:6" ht="14.25" x14ac:dyDescent="0.2">
      <c r="A41" s="21"/>
      <c r="B41" s="179" t="s">
        <v>675</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2" customHeight="1"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2"/>
      <c r="C53" s="182"/>
      <c r="D53" s="182"/>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6.75*350</f>
        <v>2362.5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2362.5</v>
      </c>
      <c r="F73" s="21"/>
    </row>
    <row r="74" spans="1:6" ht="13.5" customHeight="1" x14ac:dyDescent="0.2">
      <c r="A74" s="21"/>
      <c r="B74" s="26" t="s">
        <v>5</v>
      </c>
      <c r="C74" s="31">
        <v>0.05</v>
      </c>
      <c r="D74" s="26"/>
      <c r="E74" s="35">
        <f>ROUND(E73*C74,2)</f>
        <v>118.13</v>
      </c>
      <c r="F74" s="21"/>
    </row>
    <row r="75" spans="1:6" ht="13.5" customHeight="1" x14ac:dyDescent="0.2">
      <c r="A75" s="21"/>
      <c r="B75" s="26" t="s">
        <v>4</v>
      </c>
      <c r="C75" s="43">
        <v>9.9750000000000005E-2</v>
      </c>
      <c r="D75" s="26"/>
      <c r="E75" s="36">
        <f>ROUND(E73*C75,2)</f>
        <v>235.66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2716.29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2716.29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7CA25D3B-1F02-49D5-B7B1-208E2853D7E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37F2D-EA4E-40A1-9FBA-A0B8C9EC071D}">
  <sheetPr>
    <pageSetUpPr fitToPage="1"/>
  </sheetPr>
  <dimension ref="A12:F93"/>
  <sheetViews>
    <sheetView view="pageBreakPreview" topLeftCell="A2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677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678</v>
      </c>
      <c r="C35" s="171"/>
      <c r="D35" s="171"/>
      <c r="E35" s="28"/>
      <c r="F35" s="21"/>
    </row>
    <row r="36" spans="1:6" ht="14.25" x14ac:dyDescent="0.2">
      <c r="A36" s="21"/>
      <c r="B36" s="171"/>
      <c r="C36" s="171"/>
      <c r="D36" s="171"/>
      <c r="E36" s="28"/>
      <c r="F36" s="21"/>
    </row>
    <row r="37" spans="1:6" ht="14.25" x14ac:dyDescent="0.2">
      <c r="A37" s="21"/>
      <c r="B37" s="171" t="s">
        <v>679</v>
      </c>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1.5*350</f>
        <v>525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525</v>
      </c>
      <c r="F73" s="21"/>
    </row>
    <row r="74" spans="1:6" ht="13.5" customHeight="1" x14ac:dyDescent="0.2">
      <c r="A74" s="21"/>
      <c r="B74" s="26" t="s">
        <v>5</v>
      </c>
      <c r="C74" s="31">
        <v>0.05</v>
      </c>
      <c r="D74" s="26"/>
      <c r="E74" s="35">
        <f>ROUND(E73*C74,2)</f>
        <v>26.25</v>
      </c>
      <c r="F74" s="21"/>
    </row>
    <row r="75" spans="1:6" ht="13.5" customHeight="1" x14ac:dyDescent="0.2">
      <c r="A75" s="21"/>
      <c r="B75" s="26" t="s">
        <v>4</v>
      </c>
      <c r="C75" s="43">
        <v>9.9750000000000005E-2</v>
      </c>
      <c r="D75" s="26"/>
      <c r="E75" s="36">
        <f>ROUND(E73*C75,2)</f>
        <v>52.37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603.62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603.62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9F14A103-2172-4A5B-A8B3-88A7A1E24D6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4"/>
  <sheetViews>
    <sheetView view="pageBreakPreview"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117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1"/>
      <c r="C41" s="171"/>
      <c r="D41" s="171"/>
      <c r="E41" s="28"/>
      <c r="F41" s="21"/>
    </row>
    <row r="42" spans="1:6" ht="13.5" customHeight="1" x14ac:dyDescent="0.2">
      <c r="A42" s="21"/>
      <c r="B42" s="171" t="s">
        <v>106</v>
      </c>
      <c r="C42" s="171"/>
      <c r="D42" s="171"/>
      <c r="E42" s="28"/>
      <c r="F42" s="21"/>
    </row>
    <row r="43" spans="1:6" ht="13.5" customHeight="1" x14ac:dyDescent="0.2">
      <c r="A43" s="21"/>
      <c r="B43" s="44"/>
      <c r="C43" s="44"/>
      <c r="D43" s="44"/>
      <c r="E43" s="28"/>
      <c r="F43" s="21"/>
    </row>
    <row r="44" spans="1:6" ht="14.25" x14ac:dyDescent="0.2">
      <c r="A44" s="21"/>
      <c r="B44" s="171" t="s">
        <v>107</v>
      </c>
      <c r="C44" s="171"/>
      <c r="D44" s="171"/>
      <c r="E44" s="28"/>
      <c r="F44" s="21"/>
    </row>
    <row r="45" spans="1:6" ht="14.25" x14ac:dyDescent="0.2">
      <c r="A45" s="21"/>
      <c r="E45" s="28"/>
      <c r="F45" s="21"/>
    </row>
    <row r="46" spans="1:6" ht="14.25" x14ac:dyDescent="0.2">
      <c r="A46" s="21"/>
      <c r="B46" s="171" t="s">
        <v>108</v>
      </c>
      <c r="C46" s="171"/>
      <c r="D46" s="171"/>
      <c r="E46" s="28"/>
      <c r="F46" s="21"/>
    </row>
    <row r="47" spans="1:6" ht="14.25" x14ac:dyDescent="0.2">
      <c r="A47" s="21"/>
      <c r="B47" s="171"/>
      <c r="C47" s="171"/>
      <c r="D47" s="171"/>
      <c r="E47" s="28"/>
      <c r="F47" s="21"/>
    </row>
    <row r="48" spans="1:6" ht="28.5" x14ac:dyDescent="0.2">
      <c r="A48" s="21"/>
      <c r="B48" s="44" t="s">
        <v>109</v>
      </c>
      <c r="E48" s="28"/>
      <c r="F48" s="21"/>
    </row>
    <row r="49" spans="1:6" ht="14.25" x14ac:dyDescent="0.2">
      <c r="A49" s="21"/>
      <c r="B49" s="171"/>
      <c r="C49" s="171"/>
      <c r="D49" s="171"/>
      <c r="E49" s="28"/>
      <c r="F49" s="21"/>
    </row>
    <row r="50" spans="1:6" ht="14.25" x14ac:dyDescent="0.2">
      <c r="A50" s="21"/>
      <c r="B50" s="171" t="s">
        <v>110</v>
      </c>
      <c r="C50" s="171"/>
      <c r="D50" s="171"/>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1" t="s">
        <v>114</v>
      </c>
      <c r="C56" s="171"/>
      <c r="D56" s="171"/>
      <c r="E56" s="28"/>
      <c r="F56" s="21"/>
    </row>
    <row r="57" spans="1:6" ht="14.25" x14ac:dyDescent="0.2">
      <c r="A57" s="21"/>
      <c r="E57" s="28"/>
      <c r="F57" s="21"/>
    </row>
    <row r="58" spans="1:6" ht="14.25" x14ac:dyDescent="0.2">
      <c r="A58" s="21"/>
      <c r="B58" s="171" t="s">
        <v>115</v>
      </c>
      <c r="C58" s="171"/>
      <c r="D58" s="171"/>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1" t="s">
        <v>92</v>
      </c>
      <c r="C62" s="171"/>
      <c r="D62" s="171"/>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E66" s="28"/>
      <c r="F66" s="21"/>
    </row>
    <row r="67" spans="1:6" ht="14.25" x14ac:dyDescent="0.2">
      <c r="A67" s="21"/>
      <c r="C67" s="44"/>
      <c r="D67" s="44"/>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5">
    <mergeCell ref="B44:D44"/>
    <mergeCell ref="A31:F31"/>
    <mergeCell ref="B34:D34"/>
    <mergeCell ref="B35:D35"/>
    <mergeCell ref="B41:D41"/>
    <mergeCell ref="B42:D42"/>
    <mergeCell ref="B80:D80"/>
    <mergeCell ref="B46:D46"/>
    <mergeCell ref="B47:D47"/>
    <mergeCell ref="B49:D49"/>
    <mergeCell ref="B50:D50"/>
    <mergeCell ref="B56:D56"/>
    <mergeCell ref="B58:D58"/>
    <mergeCell ref="B62:D62"/>
    <mergeCell ref="B68:D68"/>
    <mergeCell ref="B69:D69"/>
    <mergeCell ref="B70:D70"/>
    <mergeCell ref="B79:D79"/>
    <mergeCell ref="B92:D92"/>
    <mergeCell ref="B81:D81"/>
    <mergeCell ref="B85:E85"/>
    <mergeCell ref="A86:F86"/>
    <mergeCell ref="A87:F87"/>
    <mergeCell ref="B89:E89"/>
    <mergeCell ref="A90:F90"/>
  </mergeCells>
  <dataValidations count="1">
    <dataValidation type="list" allowBlank="1" showInputMessage="1" showErrorMessage="1" sqref="B79:B81 B68:B70 B62 B40:B44 B64:B65 B60 B12:B20 B46:B50 B55:B56 B58 B52:B53 B34:B37" xr:uid="{00000000-0002-0000-0E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7790-E3B8-4D22-A88C-B3522A99099A}">
  <sheetPr>
    <pageSetUpPr fitToPage="1"/>
  </sheetPr>
  <dimension ref="A12:F93"/>
  <sheetViews>
    <sheetView view="pageBreakPreview" topLeftCell="A7"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680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c r="C34" s="171"/>
      <c r="D34" s="171"/>
      <c r="E34" s="28"/>
      <c r="F34" s="21"/>
    </row>
    <row r="35" spans="1:6" ht="14.25" x14ac:dyDescent="0.2">
      <c r="A35" s="21"/>
      <c r="B35" s="171" t="s">
        <v>681</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82"/>
      <c r="C58" s="182"/>
      <c r="D58" s="182"/>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v>350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350</v>
      </c>
      <c r="F73" s="21"/>
    </row>
    <row r="74" spans="1:6" ht="13.5" customHeight="1" x14ac:dyDescent="0.2">
      <c r="A74" s="21"/>
      <c r="B74" s="26" t="s">
        <v>5</v>
      </c>
      <c r="C74" s="31">
        <v>0.05</v>
      </c>
      <c r="D74" s="26"/>
      <c r="E74" s="35">
        <f>ROUND(E73*C74,2)</f>
        <v>17.5</v>
      </c>
      <c r="F74" s="21"/>
    </row>
    <row r="75" spans="1:6" ht="13.5" customHeight="1" x14ac:dyDescent="0.2">
      <c r="A75" s="21"/>
      <c r="B75" s="26" t="s">
        <v>4</v>
      </c>
      <c r="C75" s="43">
        <v>9.9750000000000005E-2</v>
      </c>
      <c r="D75" s="26"/>
      <c r="E75" s="36">
        <f>ROUND(E73*C75,2)</f>
        <v>34.909999999999997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402.40999999999997</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402.40999999999997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7E5AC33C-2077-42B7-BE1D-EE224776C5F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122F-2376-4090-8E51-41000E00A9B5}">
  <sheetPr>
    <pageSetUpPr fitToPage="1"/>
  </sheetPr>
  <dimension ref="A12:F93"/>
  <sheetViews>
    <sheetView view="pageBreakPreview" zoomScale="80" zoomScaleNormal="100" zoomScaleSheetLayoutView="80" workbookViewId="0">
      <selection activeCell="B34" sqref="B3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683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t="s">
        <v>560</v>
      </c>
      <c r="C34" s="171"/>
      <c r="D34" s="171"/>
      <c r="E34" s="28"/>
      <c r="F34" s="21"/>
    </row>
    <row r="35" spans="1:6" ht="14.25" x14ac:dyDescent="0.2">
      <c r="A35" s="21"/>
      <c r="B35" s="171"/>
      <c r="C35" s="171"/>
      <c r="D35" s="171"/>
      <c r="E35" s="28"/>
      <c r="F35" s="21"/>
    </row>
    <row r="36" spans="1:6" ht="14.25" x14ac:dyDescent="0.2">
      <c r="A36" s="21"/>
      <c r="B36" s="171" t="s">
        <v>542</v>
      </c>
      <c r="C36" s="171"/>
      <c r="D36" s="171"/>
      <c r="E36" s="28"/>
      <c r="F36" s="21"/>
    </row>
    <row r="37" spans="1:6" ht="14.25" x14ac:dyDescent="0.2">
      <c r="A37" s="21"/>
      <c r="B37" s="171"/>
      <c r="C37" s="171"/>
      <c r="D37" s="171"/>
      <c r="E37" s="28"/>
      <c r="F37" s="21"/>
    </row>
    <row r="38" spans="1:6" ht="14.25" x14ac:dyDescent="0.2">
      <c r="A38" s="21"/>
      <c r="B38" s="171" t="s">
        <v>2</v>
      </c>
      <c r="C38" s="171"/>
      <c r="D38" s="171"/>
      <c r="E38" s="28"/>
      <c r="F38" s="21"/>
    </row>
    <row r="39" spans="1:6" ht="14.25" x14ac:dyDescent="0.2">
      <c r="A39" s="21"/>
      <c r="B39" s="171"/>
      <c r="C39" s="171"/>
      <c r="D39" s="171"/>
      <c r="E39" s="28"/>
      <c r="F39" s="21"/>
    </row>
    <row r="40" spans="1:6" ht="14.25" x14ac:dyDescent="0.2">
      <c r="A40" s="21"/>
      <c r="B40" s="171" t="s">
        <v>684</v>
      </c>
      <c r="C40" s="171"/>
      <c r="D40" s="171"/>
      <c r="E40" s="28"/>
      <c r="F40" s="21"/>
    </row>
    <row r="41" spans="1:6" ht="14.25" x14ac:dyDescent="0.2">
      <c r="A41" s="21"/>
      <c r="B41" s="171"/>
      <c r="C41" s="171"/>
      <c r="D41" s="171"/>
      <c r="E41" s="28"/>
      <c r="F41" s="21"/>
    </row>
    <row r="42" spans="1:6" ht="14.25" x14ac:dyDescent="0.2">
      <c r="A42" s="21"/>
      <c r="B42" s="171" t="s">
        <v>685</v>
      </c>
      <c r="C42" s="171"/>
      <c r="D42" s="171"/>
      <c r="E42" s="28"/>
      <c r="F42" s="21"/>
    </row>
    <row r="43" spans="1:6" ht="14.25" x14ac:dyDescent="0.2">
      <c r="A43" s="21"/>
      <c r="B43" s="171"/>
      <c r="C43" s="171"/>
      <c r="D43" s="171"/>
      <c r="E43" s="28"/>
      <c r="F43" s="21"/>
    </row>
    <row r="44" spans="1:6" ht="14.25" x14ac:dyDescent="0.2">
      <c r="A44" s="21"/>
      <c r="B44" s="171" t="s">
        <v>545</v>
      </c>
      <c r="C44" s="171"/>
      <c r="D44" s="171"/>
      <c r="E44" s="28"/>
      <c r="F44" s="21"/>
    </row>
    <row r="45" spans="1:6" ht="14.25" x14ac:dyDescent="0.2">
      <c r="A45" s="21"/>
      <c r="B45" s="171"/>
      <c r="C45" s="171"/>
      <c r="D45" s="171"/>
      <c r="E45" s="28"/>
      <c r="F45" s="21"/>
    </row>
    <row r="46" spans="1:6" ht="14.25" x14ac:dyDescent="0.2">
      <c r="A46" s="21"/>
      <c r="B46" s="171" t="s">
        <v>546</v>
      </c>
      <c r="C46" s="171"/>
      <c r="D46" s="171"/>
      <c r="E46" s="28"/>
      <c r="F46" s="21"/>
    </row>
    <row r="47" spans="1:6" ht="14.25" x14ac:dyDescent="0.2">
      <c r="A47" s="21"/>
      <c r="B47" s="171"/>
      <c r="C47" s="171"/>
      <c r="D47" s="171"/>
      <c r="E47" s="28"/>
      <c r="F47" s="21"/>
    </row>
    <row r="48" spans="1:6" ht="14.25" x14ac:dyDescent="0.2">
      <c r="A48" s="21"/>
      <c r="B48" s="171" t="s">
        <v>547</v>
      </c>
      <c r="C48" s="171"/>
      <c r="D48" s="171"/>
      <c r="E48" s="28"/>
      <c r="F48" s="21"/>
    </row>
    <row r="49" spans="1:6" ht="14.25" x14ac:dyDescent="0.2">
      <c r="A49" s="21"/>
      <c r="B49" s="171"/>
      <c r="C49" s="171"/>
      <c r="D49" s="171"/>
      <c r="E49" s="28"/>
      <c r="F49" s="21"/>
    </row>
    <row r="50" spans="1:6" ht="14.25" x14ac:dyDescent="0.2">
      <c r="A50" s="21"/>
      <c r="B50" s="171" t="s">
        <v>24</v>
      </c>
      <c r="C50" s="171"/>
      <c r="D50" s="171"/>
      <c r="E50" s="28"/>
      <c r="F50" s="21"/>
    </row>
    <row r="51" spans="1:6" ht="14.25" x14ac:dyDescent="0.2">
      <c r="A51" s="21"/>
      <c r="B51" s="171"/>
      <c r="C51" s="171"/>
      <c r="D51" s="171"/>
      <c r="E51" s="28"/>
      <c r="F51" s="21"/>
    </row>
    <row r="52" spans="1:6" ht="14.25" x14ac:dyDescent="0.2">
      <c r="A52" s="21"/>
      <c r="B52" s="171" t="s">
        <v>27</v>
      </c>
      <c r="C52" s="171"/>
      <c r="D52" s="171"/>
      <c r="E52" s="28"/>
      <c r="F52" s="21"/>
    </row>
    <row r="53" spans="1:6" ht="14.25" x14ac:dyDescent="0.2">
      <c r="A53" s="21"/>
      <c r="B53" s="171"/>
      <c r="C53" s="171"/>
      <c r="D53" s="171"/>
      <c r="E53" s="28"/>
      <c r="F53" s="21"/>
    </row>
    <row r="54" spans="1:6" ht="14.25" x14ac:dyDescent="0.2">
      <c r="A54" s="21"/>
      <c r="B54" s="171" t="s">
        <v>549</v>
      </c>
      <c r="C54" s="171"/>
      <c r="D54" s="171"/>
      <c r="E54" s="28"/>
      <c r="F54" s="21"/>
    </row>
    <row r="55" spans="1:6" ht="14.25" x14ac:dyDescent="0.2">
      <c r="A55" s="21"/>
      <c r="B55" s="171"/>
      <c r="C55" s="171"/>
      <c r="D55" s="171"/>
      <c r="E55" s="28"/>
      <c r="F55" s="21"/>
    </row>
    <row r="56" spans="1:6" ht="14.25" x14ac:dyDescent="0.2">
      <c r="A56" s="21"/>
      <c r="B56" s="171" t="s">
        <v>555</v>
      </c>
      <c r="C56" s="171"/>
      <c r="D56" s="171"/>
      <c r="E56" s="28"/>
      <c r="F56" s="21"/>
    </row>
    <row r="57" spans="1:6" ht="14.25" x14ac:dyDescent="0.2">
      <c r="A57" s="21"/>
      <c r="B57" s="171"/>
      <c r="C57" s="171"/>
      <c r="D57" s="171"/>
      <c r="E57" s="28"/>
      <c r="F57" s="21"/>
    </row>
    <row r="58" spans="1:6" ht="14.25" x14ac:dyDescent="0.2">
      <c r="A58" s="21"/>
      <c r="B58" s="171" t="s">
        <v>556</v>
      </c>
      <c r="C58" s="171"/>
      <c r="D58" s="171"/>
      <c r="E58" s="28"/>
      <c r="F58" s="21"/>
    </row>
    <row r="59" spans="1:6" ht="14.25" x14ac:dyDescent="0.2">
      <c r="A59" s="21"/>
      <c r="B59" s="171"/>
      <c r="C59" s="171"/>
      <c r="D59" s="171"/>
      <c r="E59" s="28"/>
      <c r="F59" s="21"/>
    </row>
    <row r="60" spans="1:6" ht="14.25" x14ac:dyDescent="0.2">
      <c r="A60" s="21"/>
      <c r="B60" s="171" t="s">
        <v>686</v>
      </c>
      <c r="C60" s="171"/>
      <c r="D60" s="171"/>
      <c r="E60" s="28"/>
      <c r="F60" s="21"/>
    </row>
    <row r="61" spans="1:6" ht="14.25" x14ac:dyDescent="0.2">
      <c r="A61" s="21"/>
      <c r="B61" s="171"/>
      <c r="C61" s="171"/>
      <c r="D61" s="171"/>
      <c r="E61" s="28"/>
      <c r="F61" s="21"/>
    </row>
    <row r="62" spans="1:6" ht="14.25" x14ac:dyDescent="0.2">
      <c r="A62" s="21"/>
      <c r="B62" s="171" t="s">
        <v>687</v>
      </c>
      <c r="C62" s="171"/>
      <c r="D62" s="171"/>
      <c r="E62" s="28"/>
      <c r="F62" s="21"/>
    </row>
    <row r="63" spans="1:6" ht="14.25" x14ac:dyDescent="0.2">
      <c r="A63" s="21"/>
      <c r="B63" s="171"/>
      <c r="C63" s="171"/>
      <c r="D63" s="171"/>
      <c r="E63" s="28"/>
      <c r="F63" s="21"/>
    </row>
    <row r="64" spans="1:6" ht="13.5" customHeight="1" x14ac:dyDescent="0.2">
      <c r="A64" s="21"/>
      <c r="B64" s="171" t="s">
        <v>688</v>
      </c>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9"/>
      <c r="C69" s="179"/>
      <c r="D69" s="179"/>
      <c r="E69" s="28"/>
      <c r="F69" s="21"/>
    </row>
    <row r="70" spans="1:6" ht="13.5" customHeight="1" x14ac:dyDescent="0.2">
      <c r="A70" s="21"/>
      <c r="B70" s="25" t="s">
        <v>18</v>
      </c>
      <c r="C70" s="26"/>
      <c r="D70" s="26"/>
      <c r="E70" s="29">
        <f>35.5*350</f>
        <v>12425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12425</v>
      </c>
      <c r="F73" s="21"/>
    </row>
    <row r="74" spans="1:6" ht="13.5" customHeight="1" x14ac:dyDescent="0.2">
      <c r="A74" s="21"/>
      <c r="B74" s="26" t="s">
        <v>5</v>
      </c>
      <c r="C74" s="31">
        <v>0.05</v>
      </c>
      <c r="D74" s="26"/>
      <c r="E74" s="35">
        <f>ROUND(E73*C74,2)</f>
        <v>621.25</v>
      </c>
      <c r="F74" s="21"/>
    </row>
    <row r="75" spans="1:6" ht="13.5" customHeight="1" x14ac:dyDescent="0.2">
      <c r="A75" s="21"/>
      <c r="B75" s="26" t="s">
        <v>4</v>
      </c>
      <c r="C75" s="43">
        <v>9.9750000000000005E-2</v>
      </c>
      <c r="D75" s="26"/>
      <c r="E75" s="36">
        <f>ROUND(E73*C75,2)</f>
        <v>1239.3900000000001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14285.64</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14285.64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30:F30"/>
    <mergeCell ref="B33:D33"/>
    <mergeCell ref="B69:D69"/>
    <mergeCell ref="B34:D34"/>
    <mergeCell ref="B40:D40"/>
    <mergeCell ref="B43:D43"/>
    <mergeCell ref="B35:D35"/>
    <mergeCell ref="B36:D36"/>
    <mergeCell ref="B51:D51"/>
    <mergeCell ref="B52:D52"/>
    <mergeCell ref="B67:D67"/>
    <mergeCell ref="B53:D53"/>
    <mergeCell ref="B56:D56"/>
    <mergeCell ref="B44:D44"/>
    <mergeCell ref="B46:D46"/>
    <mergeCell ref="B47:D47"/>
    <mergeCell ref="B48:D48"/>
    <mergeCell ref="B49:D49"/>
    <mergeCell ref="B50:D50"/>
    <mergeCell ref="B79:D79"/>
    <mergeCell ref="B37:D37"/>
    <mergeCell ref="B38:D38"/>
    <mergeCell ref="B41:D41"/>
    <mergeCell ref="B42:D42"/>
    <mergeCell ref="B61:D61"/>
    <mergeCell ref="B65:D65"/>
    <mergeCell ref="B57:D57"/>
    <mergeCell ref="B58:D58"/>
    <mergeCell ref="B59:D59"/>
    <mergeCell ref="B60:D60"/>
    <mergeCell ref="B68:D68"/>
    <mergeCell ref="B91:D91"/>
    <mergeCell ref="B39:D39"/>
    <mergeCell ref="B45:D45"/>
    <mergeCell ref="B54:D54"/>
    <mergeCell ref="B55:D55"/>
    <mergeCell ref="B80:D80"/>
    <mergeCell ref="B84:E84"/>
    <mergeCell ref="A85:F85"/>
    <mergeCell ref="A86:F86"/>
    <mergeCell ref="B88:E88"/>
    <mergeCell ref="A89:F89"/>
    <mergeCell ref="B66:D66"/>
    <mergeCell ref="B62:D62"/>
    <mergeCell ref="B63:D63"/>
    <mergeCell ref="B64:D64"/>
    <mergeCell ref="B78:D78"/>
  </mergeCells>
  <dataValidations count="1">
    <dataValidation type="list" allowBlank="1" showInputMessage="1" showErrorMessage="1" sqref="B78:B80 B12:B20 B33:B61 B62:B69" xr:uid="{FEA1CD60-D055-4D46-AF9C-52F17530049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BF0F-2DC4-47B8-8F9A-9978567655FF}">
  <sheetPr>
    <pageSetUpPr fitToPage="1"/>
  </sheetPr>
  <dimension ref="A12:F92"/>
  <sheetViews>
    <sheetView view="pageBreakPreview" topLeftCell="A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689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632</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690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691</v>
      </c>
      <c r="C32" s="22"/>
      <c r="D32" s="22"/>
      <c r="E32" s="28"/>
      <c r="F32" s="21"/>
    </row>
    <row r="33" spans="1:6" ht="14.25" x14ac:dyDescent="0.2">
      <c r="A33" s="21"/>
      <c r="B33" s="179"/>
      <c r="C33" s="179"/>
      <c r="D33" s="179"/>
      <c r="E33" s="28"/>
      <c r="F33" s="21"/>
    </row>
    <row r="34" spans="1:6" ht="14.25" x14ac:dyDescent="0.2">
      <c r="A34" s="21"/>
      <c r="B34" s="179" t="s">
        <v>692</v>
      </c>
      <c r="C34" s="179"/>
      <c r="D34" s="179"/>
      <c r="E34" s="28"/>
      <c r="F34" s="21"/>
    </row>
    <row r="35" spans="1:6" ht="14.25" x14ac:dyDescent="0.2">
      <c r="A35" s="21"/>
      <c r="B35" s="179"/>
      <c r="C35" s="179"/>
      <c r="D35" s="179"/>
      <c r="E35" s="28"/>
      <c r="F35" s="21"/>
    </row>
    <row r="36" spans="1:6" ht="14.25" x14ac:dyDescent="0.2">
      <c r="A36" s="21"/>
      <c r="B36" s="179" t="s">
        <v>693</v>
      </c>
      <c r="C36" s="179"/>
      <c r="D36" s="179"/>
      <c r="E36" s="28"/>
      <c r="F36" s="21"/>
    </row>
    <row r="37" spans="1:6" ht="14.25" x14ac:dyDescent="0.2">
      <c r="A37" s="21"/>
      <c r="B37" s="179"/>
      <c r="C37" s="179"/>
      <c r="D37" s="179"/>
      <c r="E37" s="28"/>
      <c r="F37" s="21"/>
    </row>
    <row r="38" spans="1:6" ht="31.5" customHeight="1" x14ac:dyDescent="0.2">
      <c r="A38" s="21"/>
      <c r="B38" s="179" t="s">
        <v>694</v>
      </c>
      <c r="C38" s="179"/>
      <c r="D38" s="179"/>
      <c r="E38" s="28"/>
      <c r="F38" s="21"/>
    </row>
    <row r="39" spans="1:6" ht="14.25" x14ac:dyDescent="0.2">
      <c r="A39" s="21"/>
      <c r="B39" s="179"/>
      <c r="C39" s="179"/>
      <c r="D39" s="179"/>
      <c r="E39" s="28"/>
      <c r="F39" s="21"/>
    </row>
    <row r="40" spans="1:6" ht="14.25" x14ac:dyDescent="0.2">
      <c r="A40" s="21"/>
      <c r="B40" s="179" t="s">
        <v>695</v>
      </c>
      <c r="C40" s="179"/>
      <c r="D40" s="179"/>
      <c r="E40" s="28"/>
      <c r="F40" s="21"/>
    </row>
    <row r="41" spans="1:6" ht="14.25" x14ac:dyDescent="0.2">
      <c r="A41" s="21"/>
      <c r="B41" s="179"/>
      <c r="C41" s="179"/>
      <c r="D41" s="179"/>
      <c r="E41" s="28"/>
      <c r="F41" s="21"/>
    </row>
    <row r="42" spans="1:6" ht="14.25" x14ac:dyDescent="0.2">
      <c r="A42" s="21"/>
      <c r="B42" s="179" t="s">
        <v>556</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30" customHeight="1"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1"/>
      <c r="C59" s="171"/>
      <c r="D59" s="171"/>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s="87" customFormat="1" ht="14.25" x14ac:dyDescent="0.2">
      <c r="A66" s="83"/>
      <c r="B66" s="84"/>
      <c r="C66" s="85" t="s">
        <v>637</v>
      </c>
      <c r="D66" s="85" t="s">
        <v>638</v>
      </c>
      <c r="E66" s="86"/>
      <c r="F66" s="83"/>
    </row>
    <row r="67" spans="1:6" s="87" customFormat="1" ht="14.25" x14ac:dyDescent="0.2">
      <c r="A67" s="83"/>
      <c r="B67" s="84"/>
      <c r="C67" s="88">
        <v>9.5</v>
      </c>
      <c r="D67" s="89">
        <v>350</v>
      </c>
      <c r="E67" s="86"/>
      <c r="F67" s="83"/>
    </row>
    <row r="68" spans="1:6" ht="13.5" customHeight="1" x14ac:dyDescent="0.2">
      <c r="A68" s="21"/>
      <c r="B68" s="171"/>
      <c r="C68" s="171"/>
      <c r="D68" s="171"/>
      <c r="E68" s="28"/>
      <c r="F68" s="21"/>
    </row>
    <row r="69" spans="1:6" ht="13.5" customHeight="1" x14ac:dyDescent="0.2">
      <c r="A69" s="21"/>
      <c r="B69" s="25" t="s">
        <v>18</v>
      </c>
      <c r="C69" s="26"/>
      <c r="D69" s="26"/>
      <c r="E69" s="29">
        <f>D67*C67</f>
        <v>3325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3325</v>
      </c>
      <c r="F72" s="21"/>
    </row>
    <row r="73" spans="1:6" ht="13.5" customHeight="1" x14ac:dyDescent="0.2">
      <c r="A73" s="21"/>
      <c r="B73" s="26" t="s">
        <v>5</v>
      </c>
      <c r="C73" s="31">
        <v>0.05</v>
      </c>
      <c r="D73" s="26"/>
      <c r="E73" s="35">
        <f>ROUND(E72*C73,2)</f>
        <v>166.25</v>
      </c>
      <c r="F73" s="21"/>
    </row>
    <row r="74" spans="1:6" ht="13.5" customHeight="1" x14ac:dyDescent="0.2">
      <c r="A74" s="21"/>
      <c r="B74" s="26" t="s">
        <v>4</v>
      </c>
      <c r="C74" s="43">
        <v>9.9750000000000005E-2</v>
      </c>
      <c r="D74" s="26"/>
      <c r="E74" s="36">
        <f>ROUND(E72*C74,2)</f>
        <v>331.67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3822.92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3822.92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4">
    <mergeCell ref="B87:E87"/>
    <mergeCell ref="A88:F88"/>
    <mergeCell ref="B90:D90"/>
    <mergeCell ref="B77:D77"/>
    <mergeCell ref="B78:D78"/>
    <mergeCell ref="B79:D79"/>
    <mergeCell ref="B83:E83"/>
    <mergeCell ref="A84:F84"/>
    <mergeCell ref="A85:F85"/>
    <mergeCell ref="B62:D62"/>
    <mergeCell ref="B63:D63"/>
    <mergeCell ref="B64:D64"/>
    <mergeCell ref="B65:D65"/>
    <mergeCell ref="B68:D6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40 B42:B68" xr:uid="{21C82CE1-1A68-4FE6-A41C-EDAC263A45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85E3-498B-49C2-AE09-7618E323F550}">
  <sheetPr>
    <pageSetUpPr fitToPage="1"/>
  </sheetPr>
  <dimension ref="A12:F92"/>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698</v>
      </c>
      <c r="C34" s="171"/>
      <c r="D34" s="171"/>
      <c r="E34" s="28"/>
      <c r="F34" s="21"/>
    </row>
    <row r="35" spans="1:6" ht="14.25" x14ac:dyDescent="0.2">
      <c r="A35" s="21"/>
      <c r="B35" s="171"/>
      <c r="C35" s="171"/>
      <c r="D35" s="171"/>
      <c r="E35" s="28"/>
      <c r="F35" s="21"/>
    </row>
    <row r="36" spans="1:6" ht="14.25" x14ac:dyDescent="0.2">
      <c r="A36" s="21"/>
      <c r="B36" s="171" t="s">
        <v>699</v>
      </c>
      <c r="C36" s="171"/>
      <c r="D36" s="171"/>
      <c r="E36" s="28"/>
      <c r="F36" s="21"/>
    </row>
    <row r="37" spans="1:6" ht="14.25" x14ac:dyDescent="0.2">
      <c r="A37" s="21"/>
      <c r="B37" s="171"/>
      <c r="C37" s="171"/>
      <c r="D37" s="171"/>
      <c r="E37" s="28"/>
      <c r="F37" s="21"/>
    </row>
    <row r="38" spans="1:6" ht="14.25" x14ac:dyDescent="0.2">
      <c r="A38" s="21"/>
      <c r="B38" s="171" t="s">
        <v>700</v>
      </c>
      <c r="C38" s="171"/>
      <c r="D38" s="171"/>
      <c r="E38" s="28"/>
      <c r="F38" s="21"/>
    </row>
    <row r="39" spans="1:6" ht="14.25" x14ac:dyDescent="0.2">
      <c r="A39" s="21"/>
      <c r="B39" s="171"/>
      <c r="C39" s="171"/>
      <c r="D39" s="171"/>
      <c r="E39" s="28"/>
      <c r="F39" s="21"/>
    </row>
    <row r="40" spans="1:6" ht="14.25" customHeight="1" x14ac:dyDescent="0.2">
      <c r="A40" s="21"/>
      <c r="B40" s="171" t="s">
        <v>701</v>
      </c>
      <c r="C40" s="171"/>
      <c r="D40" s="171"/>
      <c r="E40" s="28"/>
      <c r="F40" s="21"/>
    </row>
    <row r="41" spans="1:6" ht="14.25" x14ac:dyDescent="0.2">
      <c r="A41" s="21"/>
      <c r="B41" s="171"/>
      <c r="C41" s="171"/>
      <c r="D41" s="171"/>
      <c r="E41" s="28"/>
      <c r="F41" s="21"/>
    </row>
    <row r="42" spans="1:6" ht="14.25" x14ac:dyDescent="0.2">
      <c r="A42" s="21"/>
      <c r="B42" s="171" t="s">
        <v>555</v>
      </c>
      <c r="C42" s="171"/>
      <c r="D42" s="171"/>
      <c r="E42" s="28"/>
      <c r="F42" s="21"/>
    </row>
    <row r="43" spans="1:6" ht="14.25" x14ac:dyDescent="0.2">
      <c r="A43" s="21"/>
      <c r="B43" s="171"/>
      <c r="C43" s="171"/>
      <c r="D43" s="171"/>
      <c r="E43" s="28"/>
      <c r="F43" s="21"/>
    </row>
    <row r="44" spans="1:6" ht="14.25" x14ac:dyDescent="0.2">
      <c r="A44" s="21"/>
      <c r="B44" s="171" t="s">
        <v>556</v>
      </c>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14.5*350</f>
        <v>5075</v>
      </c>
      <c r="F69" s="21"/>
    </row>
    <row r="70" spans="1:6" ht="13.5" customHeight="1" x14ac:dyDescent="0.2">
      <c r="A70" s="21"/>
      <c r="B70" s="34" t="s">
        <v>15</v>
      </c>
      <c r="C70" s="26"/>
      <c r="D70" s="26"/>
      <c r="E70" s="30">
        <v>75</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5150</v>
      </c>
      <c r="F72" s="21"/>
    </row>
    <row r="73" spans="1:6" ht="13.5" customHeight="1" x14ac:dyDescent="0.2">
      <c r="A73" s="21"/>
      <c r="B73" s="26" t="s">
        <v>5</v>
      </c>
      <c r="C73" s="31">
        <v>0.05</v>
      </c>
      <c r="D73" s="26"/>
      <c r="E73" s="35">
        <f>ROUND(E72*C73,2)</f>
        <v>257.5</v>
      </c>
      <c r="F73" s="21"/>
    </row>
    <row r="74" spans="1:6" ht="13.5" customHeight="1" x14ac:dyDescent="0.2">
      <c r="A74" s="21"/>
      <c r="B74" s="26" t="s">
        <v>4</v>
      </c>
      <c r="C74" s="43">
        <v>9.9750000000000005E-2</v>
      </c>
      <c r="D74" s="26"/>
      <c r="E74" s="36">
        <f>ROUND(E72*C74,2)</f>
        <v>513.71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5921.21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5921.21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3:E83"/>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B68" xr:uid="{59E95628-9A34-4C2F-B001-4A9205FA007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AE29A-A4C3-4339-B5AC-174E36EA934E}">
  <sheetPr>
    <pageSetUpPr fitToPage="1"/>
  </sheetPr>
  <dimension ref="A12:F92"/>
  <sheetViews>
    <sheetView view="pageBreakPreview" topLeftCell="A12"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703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704</v>
      </c>
      <c r="C34" s="171"/>
      <c r="D34" s="171"/>
      <c r="E34" s="28"/>
      <c r="F34" s="21"/>
    </row>
    <row r="35" spans="1:6" ht="14.25" x14ac:dyDescent="0.2">
      <c r="A35" s="21"/>
      <c r="B35" s="171"/>
      <c r="C35" s="171"/>
      <c r="D35" s="171"/>
      <c r="E35" s="28"/>
      <c r="F35" s="21"/>
    </row>
    <row r="36" spans="1:6" ht="14.25" x14ac:dyDescent="0.2">
      <c r="A36" s="21"/>
      <c r="B36" s="171" t="s">
        <v>705</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customHeight="1"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2.25*350</f>
        <v>787.5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787.5</v>
      </c>
      <c r="F72" s="21"/>
    </row>
    <row r="73" spans="1:6" ht="13.5" customHeight="1" x14ac:dyDescent="0.2">
      <c r="A73" s="21"/>
      <c r="B73" s="26" t="s">
        <v>5</v>
      </c>
      <c r="C73" s="31">
        <v>0.05</v>
      </c>
      <c r="D73" s="26"/>
      <c r="E73" s="35">
        <f>ROUND(E72*C73,2)</f>
        <v>39.380000000000003</v>
      </c>
      <c r="F73" s="21"/>
    </row>
    <row r="74" spans="1:6" ht="13.5" customHeight="1" x14ac:dyDescent="0.2">
      <c r="A74" s="21"/>
      <c r="B74" s="26" t="s">
        <v>4</v>
      </c>
      <c r="C74" s="43">
        <v>9.9750000000000005E-2</v>
      </c>
      <c r="D74" s="26"/>
      <c r="E74" s="36">
        <f>ROUND(E72*C74,2)</f>
        <v>78.55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905.43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905.43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6453B82F-30B7-46B3-9D3C-7288311CD03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96C1-AC16-44B3-A952-22D5A83660B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707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708</v>
      </c>
      <c r="C34" s="171"/>
      <c r="D34" s="171"/>
      <c r="E34" s="28"/>
      <c r="F34" s="21"/>
    </row>
    <row r="35" spans="1:6" ht="14.25" x14ac:dyDescent="0.2">
      <c r="A35" s="21"/>
      <c r="B35" s="171"/>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customHeight="1"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1.5*350</f>
        <v>525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525</v>
      </c>
      <c r="F72" s="21"/>
    </row>
    <row r="73" spans="1:6" ht="13.5" customHeight="1" x14ac:dyDescent="0.2">
      <c r="A73" s="21"/>
      <c r="B73" s="26" t="s">
        <v>5</v>
      </c>
      <c r="C73" s="31">
        <v>0.05</v>
      </c>
      <c r="D73" s="26"/>
      <c r="E73" s="35">
        <f>ROUND(E72*C73,2)</f>
        <v>26.25</v>
      </c>
      <c r="F73" s="21"/>
    </row>
    <row r="74" spans="1:6" ht="13.5" customHeight="1" x14ac:dyDescent="0.2">
      <c r="A74" s="21"/>
      <c r="B74" s="26" t="s">
        <v>4</v>
      </c>
      <c r="C74" s="43">
        <v>9.9750000000000005E-2</v>
      </c>
      <c r="D74" s="26"/>
      <c r="E74" s="36">
        <f>ROUND(E72*C74,2)</f>
        <v>52.37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603.62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603.62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6EF8736-39D0-448B-B3DF-711A5B818A4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0BC2-2E69-4DC4-895F-114D2BD26905}">
  <sheetPr>
    <pageSetUpPr fitToPage="1"/>
  </sheetPr>
  <dimension ref="A12:F90"/>
  <sheetViews>
    <sheetView view="pageBreakPreview" topLeftCell="A4" zoomScale="80" zoomScaleNormal="100" zoomScaleSheetLayoutView="80" workbookViewId="0">
      <selection activeCell="D22" sqref="D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711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ht="14.25" x14ac:dyDescent="0.2">
      <c r="A31" s="17"/>
      <c r="B31" s="22" t="s">
        <v>166</v>
      </c>
      <c r="C31" s="17"/>
      <c r="D31" s="17"/>
      <c r="E31" s="17"/>
    </row>
    <row r="32" spans="1:6" ht="14.25" x14ac:dyDescent="0.2">
      <c r="A32" s="21"/>
      <c r="C32" s="22"/>
      <c r="D32" s="22"/>
      <c r="E32" s="28"/>
      <c r="F32" s="21"/>
    </row>
    <row r="33" spans="1:6" ht="14.25" x14ac:dyDescent="0.2">
      <c r="A33" s="21"/>
      <c r="B33" s="171" t="s">
        <v>714</v>
      </c>
      <c r="C33" s="171"/>
      <c r="D33" s="171"/>
      <c r="E33" s="28"/>
      <c r="F33" s="21"/>
    </row>
    <row r="34" spans="1:6" ht="14.25" x14ac:dyDescent="0.2">
      <c r="A34" s="21"/>
      <c r="B34" s="171"/>
      <c r="C34" s="171"/>
      <c r="D34" s="171"/>
      <c r="E34" s="28"/>
      <c r="F34" s="21"/>
    </row>
    <row r="35" spans="1:6" ht="14.25" x14ac:dyDescent="0.2">
      <c r="A35" s="21"/>
      <c r="B35" s="171" t="s">
        <v>709</v>
      </c>
      <c r="C35" s="171"/>
      <c r="D35" s="171"/>
      <c r="E35" s="28"/>
      <c r="F35" s="21"/>
    </row>
    <row r="36" spans="1:6" ht="14.25" x14ac:dyDescent="0.2">
      <c r="A36" s="21"/>
      <c r="B36" s="171"/>
      <c r="C36" s="171"/>
      <c r="D36" s="171"/>
      <c r="E36" s="28"/>
      <c r="F36" s="21"/>
    </row>
    <row r="37" spans="1:6" ht="14.25" x14ac:dyDescent="0.2">
      <c r="A37" s="21"/>
      <c r="B37" s="171" t="s">
        <v>712</v>
      </c>
      <c r="C37" s="171"/>
      <c r="D37" s="171"/>
      <c r="E37" s="28"/>
      <c r="F37" s="21"/>
    </row>
    <row r="38" spans="1:6" ht="14.25" x14ac:dyDescent="0.2">
      <c r="A38" s="21"/>
      <c r="B38" s="171"/>
      <c r="C38" s="171"/>
      <c r="D38" s="171"/>
      <c r="E38" s="28"/>
      <c r="F38" s="21"/>
    </row>
    <row r="39" spans="1:6" ht="14.25" x14ac:dyDescent="0.2">
      <c r="A39" s="21"/>
      <c r="B39" s="171" t="s">
        <v>713</v>
      </c>
      <c r="C39" s="171"/>
      <c r="D39" s="171"/>
      <c r="E39" s="28"/>
      <c r="F39" s="21"/>
    </row>
    <row r="40" spans="1:6" ht="14.25" x14ac:dyDescent="0.2">
      <c r="A40" s="21"/>
      <c r="B40" s="182"/>
      <c r="C40" s="182"/>
      <c r="D40" s="182"/>
      <c r="E40" s="28"/>
      <c r="F40" s="21"/>
    </row>
    <row r="41" spans="1:6" ht="14.25" x14ac:dyDescent="0.2">
      <c r="A41" s="21"/>
      <c r="B41" s="171" t="s">
        <v>560</v>
      </c>
      <c r="C41" s="171"/>
      <c r="D41" s="171"/>
      <c r="E41" s="28"/>
      <c r="F41" s="21"/>
    </row>
    <row r="42" spans="1:6" ht="14.25" x14ac:dyDescent="0.2">
      <c r="A42" s="21"/>
      <c r="B42" s="171"/>
      <c r="C42" s="171"/>
      <c r="D42" s="171"/>
      <c r="E42" s="28"/>
      <c r="F42" s="21"/>
    </row>
    <row r="43" spans="1:6" ht="14.25" x14ac:dyDescent="0.2">
      <c r="A43" s="21"/>
      <c r="B43" s="171" t="s">
        <v>542</v>
      </c>
      <c r="C43" s="171"/>
      <c r="D43" s="171"/>
      <c r="E43" s="28"/>
      <c r="F43" s="21"/>
    </row>
    <row r="44" spans="1:6" ht="14.25" x14ac:dyDescent="0.2">
      <c r="A44" s="21"/>
      <c r="B44" s="171"/>
      <c r="C44" s="171"/>
      <c r="D44" s="171"/>
      <c r="E44" s="28"/>
      <c r="F44" s="21"/>
    </row>
    <row r="45" spans="1:6" ht="14.25" x14ac:dyDescent="0.2">
      <c r="A45" s="21"/>
      <c r="B45" s="171" t="s">
        <v>2</v>
      </c>
      <c r="C45" s="171"/>
      <c r="D45" s="171"/>
      <c r="E45" s="28"/>
      <c r="F45" s="21"/>
    </row>
    <row r="46" spans="1:6" ht="14.25" x14ac:dyDescent="0.2">
      <c r="A46" s="21"/>
      <c r="B46" s="171"/>
      <c r="C46" s="171"/>
      <c r="D46" s="171"/>
      <c r="E46" s="28"/>
      <c r="F46" s="21"/>
    </row>
    <row r="47" spans="1:6" ht="14.25" x14ac:dyDescent="0.2">
      <c r="A47" s="21"/>
      <c r="B47" s="171" t="s">
        <v>684</v>
      </c>
      <c r="C47" s="171"/>
      <c r="D47" s="171"/>
      <c r="E47" s="28"/>
      <c r="F47" s="21"/>
    </row>
    <row r="48" spans="1:6" ht="14.25" x14ac:dyDescent="0.2">
      <c r="A48" s="21"/>
      <c r="B48" s="171"/>
      <c r="C48" s="171"/>
      <c r="D48" s="171"/>
      <c r="E48" s="28"/>
      <c r="F48" s="21"/>
    </row>
    <row r="49" spans="1:6" ht="14.25" x14ac:dyDescent="0.2">
      <c r="A49" s="21"/>
      <c r="B49" s="171" t="s">
        <v>685</v>
      </c>
      <c r="C49" s="171"/>
      <c r="D49" s="171"/>
      <c r="E49" s="28"/>
      <c r="F49" s="21"/>
    </row>
    <row r="50" spans="1:6" ht="14.25" x14ac:dyDescent="0.2">
      <c r="A50" s="21"/>
      <c r="B50" s="171"/>
      <c r="C50" s="171"/>
      <c r="D50" s="171"/>
      <c r="E50" s="28"/>
      <c r="F50" s="21"/>
    </row>
    <row r="51" spans="1:6" ht="14.25" x14ac:dyDescent="0.2">
      <c r="A51" s="21"/>
      <c r="B51" s="171" t="s">
        <v>545</v>
      </c>
      <c r="C51" s="171"/>
      <c r="D51" s="171"/>
      <c r="E51" s="28"/>
      <c r="F51" s="21"/>
    </row>
    <row r="52" spans="1:6" ht="14.25" x14ac:dyDescent="0.2">
      <c r="A52" s="21"/>
      <c r="B52" s="171"/>
      <c r="C52" s="171"/>
      <c r="D52" s="171"/>
      <c r="E52" s="28"/>
      <c r="F52" s="21"/>
    </row>
    <row r="53" spans="1:6" ht="14.25" x14ac:dyDescent="0.2">
      <c r="A53" s="21"/>
      <c r="B53" s="171" t="s">
        <v>546</v>
      </c>
      <c r="C53" s="171"/>
      <c r="D53" s="171"/>
      <c r="E53" s="28"/>
      <c r="F53" s="21"/>
    </row>
    <row r="54" spans="1:6" ht="14.25" x14ac:dyDescent="0.2">
      <c r="A54" s="21"/>
      <c r="B54" s="171"/>
      <c r="C54" s="171"/>
      <c r="D54" s="171"/>
      <c r="E54" s="28"/>
      <c r="F54" s="21"/>
    </row>
    <row r="55" spans="1:6" ht="14.25" x14ac:dyDescent="0.2">
      <c r="A55" s="21"/>
      <c r="B55" s="171" t="s">
        <v>547</v>
      </c>
      <c r="C55" s="171"/>
      <c r="D55" s="171"/>
      <c r="E55" s="28"/>
      <c r="F55" s="21"/>
    </row>
    <row r="56" spans="1:6" ht="14.25" x14ac:dyDescent="0.2">
      <c r="A56" s="21"/>
      <c r="B56" s="171"/>
      <c r="C56" s="171"/>
      <c r="D56" s="171"/>
      <c r="E56" s="28"/>
      <c r="F56" s="21"/>
    </row>
    <row r="57" spans="1:6" ht="14.25" x14ac:dyDescent="0.2">
      <c r="A57" s="21"/>
      <c r="B57" s="171" t="s">
        <v>24</v>
      </c>
      <c r="C57" s="171"/>
      <c r="D57" s="171"/>
      <c r="E57" s="28"/>
      <c r="F57" s="21"/>
    </row>
    <row r="58" spans="1:6" ht="14.25" x14ac:dyDescent="0.2">
      <c r="A58" s="21"/>
      <c r="B58" s="171"/>
      <c r="C58" s="171"/>
      <c r="D58" s="171"/>
      <c r="E58" s="28"/>
      <c r="F58" s="21"/>
    </row>
    <row r="59" spans="1:6" ht="14.25" x14ac:dyDescent="0.2">
      <c r="A59" s="21"/>
      <c r="B59" s="171" t="s">
        <v>27</v>
      </c>
      <c r="C59" s="171"/>
      <c r="D59" s="171"/>
      <c r="E59" s="28"/>
      <c r="F59" s="21"/>
    </row>
    <row r="60" spans="1:6" ht="14.25" x14ac:dyDescent="0.2">
      <c r="A60" s="21"/>
      <c r="B60" s="171"/>
      <c r="C60" s="171"/>
      <c r="D60" s="171"/>
      <c r="E60" s="28"/>
      <c r="F60" s="21"/>
    </row>
    <row r="61" spans="1:6" ht="14.25" x14ac:dyDescent="0.2">
      <c r="A61" s="21"/>
      <c r="B61" s="171" t="s">
        <v>549</v>
      </c>
      <c r="C61" s="171"/>
      <c r="D61" s="171"/>
      <c r="E61" s="28"/>
      <c r="F61" s="21"/>
    </row>
    <row r="62" spans="1:6" ht="14.25" x14ac:dyDescent="0.2">
      <c r="A62" s="21"/>
      <c r="B62" s="171"/>
      <c r="C62" s="171"/>
      <c r="D62" s="171"/>
      <c r="E62" s="28"/>
      <c r="F62" s="21"/>
    </row>
    <row r="63" spans="1:6" ht="14.25" x14ac:dyDescent="0.2">
      <c r="A63" s="21"/>
      <c r="B63" s="171" t="s">
        <v>555</v>
      </c>
      <c r="C63" s="171"/>
      <c r="D63" s="171"/>
      <c r="E63" s="28"/>
      <c r="F63" s="21"/>
    </row>
    <row r="64" spans="1:6" ht="14.25" x14ac:dyDescent="0.2">
      <c r="A64" s="21"/>
      <c r="B64" s="171"/>
      <c r="C64" s="171"/>
      <c r="D64" s="171"/>
      <c r="E64" s="28"/>
      <c r="F64" s="21"/>
    </row>
    <row r="65" spans="1:6" ht="14.25" x14ac:dyDescent="0.2">
      <c r="A65" s="21"/>
      <c r="B65" s="171" t="s">
        <v>556</v>
      </c>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59*350</f>
        <v>20650</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20650</v>
      </c>
      <c r="F70" s="21"/>
    </row>
    <row r="71" spans="1:6" ht="13.5" customHeight="1" x14ac:dyDescent="0.2">
      <c r="A71" s="21"/>
      <c r="B71" s="26" t="s">
        <v>5</v>
      </c>
      <c r="C71" s="31">
        <v>0.05</v>
      </c>
      <c r="D71" s="26"/>
      <c r="E71" s="35">
        <f>ROUND(E70*C71,2)</f>
        <v>1032.5</v>
      </c>
      <c r="F71" s="21"/>
    </row>
    <row r="72" spans="1:6" ht="13.5" customHeight="1" x14ac:dyDescent="0.2">
      <c r="A72" s="21"/>
      <c r="B72" s="26" t="s">
        <v>4</v>
      </c>
      <c r="C72" s="43">
        <v>9.9750000000000005E-2</v>
      </c>
      <c r="D72" s="26"/>
      <c r="E72" s="36">
        <f>ROUND(E70*C72,2)</f>
        <v>2059.84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23742.34</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23742.34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59:D59"/>
    <mergeCell ref="B60:D60"/>
    <mergeCell ref="B61:D61"/>
    <mergeCell ref="B49:D49"/>
    <mergeCell ref="B43:D43"/>
    <mergeCell ref="B44:D44"/>
    <mergeCell ref="B45:D45"/>
    <mergeCell ref="B46:D46"/>
    <mergeCell ref="B47:D47"/>
    <mergeCell ref="B48:D48"/>
    <mergeCell ref="B56:D56"/>
    <mergeCell ref="B57:D57"/>
    <mergeCell ref="B58:D58"/>
    <mergeCell ref="B50:D50"/>
    <mergeCell ref="B51:D51"/>
    <mergeCell ref="B52:D52"/>
    <mergeCell ref="B75:D75"/>
    <mergeCell ref="B62:D62"/>
    <mergeCell ref="B63:D63"/>
    <mergeCell ref="B64:D64"/>
    <mergeCell ref="B65:D65"/>
    <mergeCell ref="B66:D66"/>
    <mergeCell ref="B53:D53"/>
    <mergeCell ref="B54:D54"/>
    <mergeCell ref="B55:D55"/>
    <mergeCell ref="A30:F30"/>
    <mergeCell ref="B33:D33"/>
    <mergeCell ref="B40:D40"/>
    <mergeCell ref="B41:D41"/>
    <mergeCell ref="B42:D42"/>
    <mergeCell ref="B34:D34"/>
    <mergeCell ref="B35:D35"/>
    <mergeCell ref="B36:D36"/>
    <mergeCell ref="B37:D37"/>
    <mergeCell ref="B38:D38"/>
    <mergeCell ref="B39:D39"/>
  </mergeCells>
  <dataValidations count="1">
    <dataValidation type="list" allowBlank="1" showInputMessage="1" showErrorMessage="1" sqref="B75:B77 B12:B20 B41:B65 B33:B39 B66" xr:uid="{88078CFD-DBF5-4312-8A9B-DB24F693A30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78D0-1CC6-40FB-8BD4-864752606744}">
  <sheetPr>
    <pageSetUpPr fitToPage="1"/>
  </sheetPr>
  <dimension ref="A12:F92"/>
  <sheetViews>
    <sheetView view="pageBreakPreview" topLeftCell="A9" zoomScale="80" zoomScaleNormal="100" zoomScaleSheetLayoutView="80" workbookViewId="0">
      <selection activeCell="I52" sqref="I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715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718</v>
      </c>
      <c r="C34" s="171"/>
      <c r="D34" s="171"/>
      <c r="E34" s="28"/>
      <c r="F34" s="21"/>
    </row>
    <row r="35" spans="1:6" ht="14.25" x14ac:dyDescent="0.2">
      <c r="A35" s="21"/>
      <c r="B35" s="171"/>
      <c r="C35" s="171"/>
      <c r="D35" s="171"/>
      <c r="E35" s="28"/>
      <c r="F35" s="21"/>
    </row>
    <row r="36" spans="1:6" ht="30" customHeight="1" x14ac:dyDescent="0.2">
      <c r="A36" s="21"/>
      <c r="B36" s="171" t="s">
        <v>717</v>
      </c>
      <c r="C36" s="171"/>
      <c r="D36" s="171"/>
      <c r="E36" s="28"/>
      <c r="F36" s="21"/>
    </row>
    <row r="37" spans="1:6" ht="14.25" x14ac:dyDescent="0.2">
      <c r="A37" s="21"/>
      <c r="B37" s="171"/>
      <c r="C37" s="171"/>
      <c r="D37" s="171"/>
      <c r="E37" s="28"/>
      <c r="F37" s="21"/>
    </row>
    <row r="38" spans="1:6" ht="14.25" x14ac:dyDescent="0.2">
      <c r="A38" s="21"/>
      <c r="B38" s="171" t="s">
        <v>716</v>
      </c>
      <c r="C38" s="171"/>
      <c r="D38" s="171"/>
      <c r="E38" s="28"/>
      <c r="F38" s="21"/>
    </row>
    <row r="39" spans="1:6" ht="14.25" x14ac:dyDescent="0.2">
      <c r="A39" s="21"/>
      <c r="B39" s="171"/>
      <c r="C39" s="171"/>
      <c r="D39" s="171"/>
      <c r="E39" s="28"/>
      <c r="F39" s="21"/>
    </row>
    <row r="40" spans="1:6" ht="14.25" customHeight="1" x14ac:dyDescent="0.2">
      <c r="A40" s="21"/>
      <c r="B40" s="171" t="s">
        <v>33</v>
      </c>
      <c r="C40" s="171"/>
      <c r="D40" s="171"/>
      <c r="E40" s="28"/>
      <c r="F40" s="21"/>
    </row>
    <row r="41" spans="1:6" ht="14.25" x14ac:dyDescent="0.2">
      <c r="A41" s="21"/>
      <c r="B41" s="171"/>
      <c r="C41" s="171"/>
      <c r="D41" s="171"/>
      <c r="E41" s="28"/>
      <c r="F41" s="21"/>
    </row>
    <row r="42" spans="1:6" ht="14.25" x14ac:dyDescent="0.2">
      <c r="A42" s="21"/>
      <c r="B42" s="171" t="s">
        <v>719</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12.75*350</f>
        <v>4462.5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4462.5</v>
      </c>
      <c r="F72" s="21"/>
    </row>
    <row r="73" spans="1:6" ht="13.5" customHeight="1" x14ac:dyDescent="0.2">
      <c r="A73" s="21"/>
      <c r="B73" s="26" t="s">
        <v>5</v>
      </c>
      <c r="C73" s="31">
        <v>0.05</v>
      </c>
      <c r="D73" s="26"/>
      <c r="E73" s="35">
        <f>ROUND(E72*C73,2)</f>
        <v>223.13</v>
      </c>
      <c r="F73" s="21"/>
    </row>
    <row r="74" spans="1:6" ht="13.5" customHeight="1" x14ac:dyDescent="0.2">
      <c r="A74" s="21"/>
      <c r="B74" s="26" t="s">
        <v>4</v>
      </c>
      <c r="C74" s="43">
        <v>9.9750000000000005E-2</v>
      </c>
      <c r="D74" s="26"/>
      <c r="E74" s="36">
        <f>ROUND(E72*C74,2)</f>
        <v>445.13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5130.76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5130.76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7:D37"/>
    <mergeCell ref="B38:D38"/>
    <mergeCell ref="B35:D35"/>
    <mergeCell ref="B36:D36"/>
    <mergeCell ref="B39:D39"/>
    <mergeCell ref="B40:D40"/>
    <mergeCell ref="B41:D41"/>
    <mergeCell ref="B42:D42"/>
  </mergeCells>
  <dataValidations count="1">
    <dataValidation type="list" allowBlank="1" showInputMessage="1" showErrorMessage="1" sqref="B77:B79 B12:B20 B33:B34 B35:B68" xr:uid="{344486FD-AC97-464D-95DA-9EA5FCA634F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5B05-3734-4B35-ADC8-6E09E22AF2F0}">
  <sheetPr>
    <pageSetUpPr fitToPage="1"/>
  </sheetPr>
  <dimension ref="A12:F90"/>
  <sheetViews>
    <sheetView view="pageBreakPreview" topLeftCell="A10" zoomScale="80" zoomScaleNormal="100" zoomScaleSheetLayoutView="80" workbookViewId="0">
      <selection activeCell="I25" sqref="I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721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722</v>
      </c>
      <c r="C34" s="179"/>
      <c r="D34" s="179"/>
      <c r="E34" s="28"/>
      <c r="F34" s="21"/>
    </row>
    <row r="35" spans="1:6" ht="14.25" x14ac:dyDescent="0.2">
      <c r="A35" s="21"/>
      <c r="B35" s="179"/>
      <c r="C35" s="179"/>
      <c r="D35" s="179"/>
      <c r="E35" s="28"/>
      <c r="F35" s="21"/>
    </row>
    <row r="36" spans="1:6" ht="14.25" x14ac:dyDescent="0.2">
      <c r="A36" s="21"/>
      <c r="B36" s="179" t="s">
        <v>723</v>
      </c>
      <c r="C36" s="179"/>
      <c r="D36" s="179"/>
      <c r="E36" s="28"/>
      <c r="F36" s="21"/>
    </row>
    <row r="37" spans="1:6" ht="14.25" x14ac:dyDescent="0.2">
      <c r="A37" s="21"/>
      <c r="B37" s="179"/>
      <c r="C37" s="179"/>
      <c r="D37" s="179"/>
      <c r="E37" s="28"/>
      <c r="F37" s="21"/>
    </row>
    <row r="38" spans="1:6" ht="14.25" x14ac:dyDescent="0.2">
      <c r="A38" s="21"/>
      <c r="B38" s="179" t="s">
        <v>556</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1750</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1750</v>
      </c>
      <c r="F70" s="21"/>
    </row>
    <row r="71" spans="1:6" ht="13.5" customHeight="1" x14ac:dyDescent="0.2">
      <c r="A71" s="21"/>
      <c r="B71" s="26" t="s">
        <v>5</v>
      </c>
      <c r="C71" s="31">
        <v>0.05</v>
      </c>
      <c r="D71" s="26"/>
      <c r="E71" s="35">
        <f>ROUND(E70*C71,2)</f>
        <v>87.5</v>
      </c>
      <c r="F71" s="21"/>
    </row>
    <row r="72" spans="1:6" ht="13.5" customHeight="1" x14ac:dyDescent="0.2">
      <c r="A72" s="21"/>
      <c r="B72" s="26" t="s">
        <v>4</v>
      </c>
      <c r="C72" s="43">
        <v>9.9750000000000005E-2</v>
      </c>
      <c r="D72" s="26"/>
      <c r="E72" s="36">
        <f>ROUND(E70*C72,2)</f>
        <v>174.56</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2012.06</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2012.06</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A86:F86"/>
    <mergeCell ref="B88:D88"/>
    <mergeCell ref="B76:D76"/>
    <mergeCell ref="B77:D77"/>
    <mergeCell ref="B81:E81"/>
    <mergeCell ref="A82:F82"/>
    <mergeCell ref="A83:F83"/>
    <mergeCell ref="B85:E85"/>
    <mergeCell ref="B75:D75"/>
    <mergeCell ref="B54:D54"/>
    <mergeCell ref="B55:D55"/>
    <mergeCell ref="B56:D56"/>
    <mergeCell ref="B57:D57"/>
    <mergeCell ref="B58:D58"/>
    <mergeCell ref="B59:D59"/>
    <mergeCell ref="B60:D60"/>
    <mergeCell ref="B61:D61"/>
    <mergeCell ref="B62:D62"/>
    <mergeCell ref="B63:D63"/>
    <mergeCell ref="B66:D66"/>
    <mergeCell ref="B53:D53"/>
    <mergeCell ref="B42:D42"/>
    <mergeCell ref="B43:D43"/>
    <mergeCell ref="B44:D44"/>
    <mergeCell ref="B45:D45"/>
    <mergeCell ref="B46:D46"/>
    <mergeCell ref="B47:D47"/>
    <mergeCell ref="B48:D48"/>
    <mergeCell ref="B49:D49"/>
    <mergeCell ref="B50:D50"/>
    <mergeCell ref="B51:D51"/>
    <mergeCell ref="B52:D52"/>
    <mergeCell ref="B38:D38"/>
    <mergeCell ref="B39:D39"/>
    <mergeCell ref="B40:D40"/>
    <mergeCell ref="B41:D41"/>
    <mergeCell ref="A30:F30"/>
    <mergeCell ref="B33:D33"/>
    <mergeCell ref="B34:D34"/>
    <mergeCell ref="B35:D35"/>
    <mergeCell ref="B36:D36"/>
    <mergeCell ref="B37:D37"/>
  </mergeCells>
  <dataValidations count="1">
    <dataValidation type="list" allowBlank="1" showInputMessage="1" showErrorMessage="1" sqref="B75:B77 B12:B20 B33:B40 B42:B66" xr:uid="{8DEE822B-D007-479A-8B48-F4706DE381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8D641-4081-46C8-81D2-182C7504F011}">
  <sheetPr>
    <pageSetUpPr fitToPage="1"/>
  </sheetPr>
  <dimension ref="A12:F92"/>
  <sheetViews>
    <sheetView view="pageBreakPreview" topLeftCell="A6"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725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31.5" customHeight="1" x14ac:dyDescent="0.2">
      <c r="A34" s="21"/>
      <c r="B34" s="171" t="s">
        <v>726</v>
      </c>
      <c r="C34" s="171"/>
      <c r="D34" s="171"/>
      <c r="E34" s="28"/>
      <c r="F34" s="21"/>
    </row>
    <row r="35" spans="1:6" ht="14.25" x14ac:dyDescent="0.2">
      <c r="A35" s="21"/>
      <c r="B35" s="171"/>
      <c r="C35" s="171"/>
      <c r="D35" s="171"/>
      <c r="E35" s="28"/>
      <c r="F35" s="21"/>
    </row>
    <row r="36" spans="1:6" ht="30" customHeight="1" x14ac:dyDescent="0.2">
      <c r="A36" s="21"/>
      <c r="B36" s="171" t="s">
        <v>727</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customHeight="1"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3.5" customHeight="1"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9"/>
      <c r="C68" s="179"/>
      <c r="D68" s="179"/>
      <c r="E68" s="28"/>
      <c r="F68" s="21"/>
    </row>
    <row r="69" spans="1:6" ht="13.5" customHeight="1" x14ac:dyDescent="0.2">
      <c r="A69" s="21"/>
      <c r="B69" s="25" t="s">
        <v>18</v>
      </c>
      <c r="C69" s="26"/>
      <c r="D69" s="26"/>
      <c r="E69" s="29">
        <f>1.75*350</f>
        <v>612.5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612.5</v>
      </c>
      <c r="F72" s="21"/>
    </row>
    <row r="73" spans="1:6" ht="13.5" customHeight="1" x14ac:dyDescent="0.2">
      <c r="A73" s="21"/>
      <c r="B73" s="26" t="s">
        <v>5</v>
      </c>
      <c r="C73" s="31">
        <v>0.05</v>
      </c>
      <c r="D73" s="26"/>
      <c r="E73" s="35">
        <f>ROUND(E72*C73,2)</f>
        <v>30.63</v>
      </c>
      <c r="F73" s="21"/>
    </row>
    <row r="74" spans="1:6" ht="13.5" customHeight="1" x14ac:dyDescent="0.2">
      <c r="A74" s="21"/>
      <c r="B74" s="26" t="s">
        <v>4</v>
      </c>
      <c r="C74" s="43">
        <v>9.9750000000000005E-2</v>
      </c>
      <c r="D74" s="26"/>
      <c r="E74" s="36">
        <f>ROUND(E72*C74,2)</f>
        <v>61.1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704.23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704.23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588F50A5-EB89-4B61-A25A-6655C78775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4"/>
  <sheetViews>
    <sheetView view="pageBreakPreview" zoomScale="80" zoomScaleNormal="100" zoomScaleSheetLayoutView="80" workbookViewId="0">
      <selection activeCell="H74" sqref="H7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118</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1"/>
      <c r="C41" s="171"/>
      <c r="D41" s="171"/>
      <c r="E41" s="28"/>
      <c r="F41" s="21"/>
    </row>
    <row r="42" spans="1:6" ht="13.5" customHeight="1" x14ac:dyDescent="0.2">
      <c r="A42" s="21"/>
      <c r="B42" s="171" t="s">
        <v>106</v>
      </c>
      <c r="C42" s="171"/>
      <c r="D42" s="171"/>
      <c r="E42" s="28"/>
      <c r="F42" s="21"/>
    </row>
    <row r="43" spans="1:6" ht="13.5" customHeight="1" x14ac:dyDescent="0.2">
      <c r="A43" s="21"/>
      <c r="B43" s="44"/>
      <c r="C43" s="44"/>
      <c r="D43" s="44"/>
      <c r="E43" s="28"/>
      <c r="F43" s="21"/>
    </row>
    <row r="44" spans="1:6" ht="14.25" x14ac:dyDescent="0.2">
      <c r="A44" s="21"/>
      <c r="B44" s="171" t="s">
        <v>107</v>
      </c>
      <c r="C44" s="171"/>
      <c r="D44" s="171"/>
      <c r="E44" s="28"/>
      <c r="F44" s="21"/>
    </row>
    <row r="45" spans="1:6" ht="14.25" x14ac:dyDescent="0.2">
      <c r="A45" s="21"/>
      <c r="E45" s="28"/>
      <c r="F45" s="21"/>
    </row>
    <row r="46" spans="1:6" ht="14.25" x14ac:dyDescent="0.2">
      <c r="A46" s="21"/>
      <c r="B46" s="171" t="s">
        <v>108</v>
      </c>
      <c r="C46" s="171"/>
      <c r="D46" s="171"/>
      <c r="E46" s="28"/>
      <c r="F46" s="21"/>
    </row>
    <row r="47" spans="1:6" ht="14.25" x14ac:dyDescent="0.2">
      <c r="A47" s="21"/>
      <c r="B47" s="171"/>
      <c r="C47" s="171"/>
      <c r="D47" s="171"/>
      <c r="E47" s="28"/>
      <c r="F47" s="21"/>
    </row>
    <row r="48" spans="1:6" ht="28.5" x14ac:dyDescent="0.2">
      <c r="A48" s="21"/>
      <c r="B48" s="44" t="s">
        <v>109</v>
      </c>
      <c r="E48" s="28"/>
      <c r="F48" s="21"/>
    </row>
    <row r="49" spans="1:6" ht="14.25" x14ac:dyDescent="0.2">
      <c r="A49" s="21"/>
      <c r="B49" s="171"/>
      <c r="C49" s="171"/>
      <c r="D49" s="171"/>
      <c r="E49" s="28"/>
      <c r="F49" s="21"/>
    </row>
    <row r="50" spans="1:6" ht="14.25" x14ac:dyDescent="0.2">
      <c r="A50" s="21"/>
      <c r="B50" s="171" t="s">
        <v>110</v>
      </c>
      <c r="C50" s="171"/>
      <c r="D50" s="171"/>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1" t="s">
        <v>114</v>
      </c>
      <c r="C56" s="171"/>
      <c r="D56" s="171"/>
      <c r="E56" s="28"/>
      <c r="F56" s="21"/>
    </row>
    <row r="57" spans="1:6" ht="14.25" x14ac:dyDescent="0.2">
      <c r="A57" s="21"/>
      <c r="E57" s="28"/>
      <c r="F57" s="21"/>
    </row>
    <row r="58" spans="1:6" ht="14.25" x14ac:dyDescent="0.2">
      <c r="A58" s="21"/>
      <c r="B58" s="171" t="s">
        <v>115</v>
      </c>
      <c r="C58" s="171"/>
      <c r="D58" s="171"/>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1" t="s">
        <v>92</v>
      </c>
      <c r="C62" s="171"/>
      <c r="D62" s="171"/>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B66" s="44"/>
      <c r="C66" s="44"/>
      <c r="D66" s="44"/>
      <c r="E66" s="28"/>
      <c r="F66" s="21"/>
    </row>
    <row r="67" spans="1:6" ht="14.25" x14ac:dyDescent="0.2">
      <c r="A67" s="21"/>
      <c r="C67" s="44"/>
      <c r="D67" s="44"/>
      <c r="E67" s="28"/>
      <c r="F67" s="21"/>
    </row>
    <row r="68" spans="1:6" ht="14.25" x14ac:dyDescent="0.2">
      <c r="A68" s="21"/>
      <c r="B68" s="171"/>
      <c r="C68" s="171"/>
      <c r="D68" s="171"/>
      <c r="E68" s="28"/>
      <c r="F68" s="21"/>
    </row>
    <row r="69" spans="1:6" ht="14.25" x14ac:dyDescent="0.2">
      <c r="A69" s="21"/>
      <c r="B69" s="171"/>
      <c r="C69" s="171"/>
      <c r="D69" s="171"/>
      <c r="E69" s="28"/>
      <c r="F69" s="21"/>
    </row>
    <row r="70" spans="1:6" ht="13.5" customHeight="1" x14ac:dyDescent="0.2">
      <c r="A70" s="21"/>
      <c r="B70" s="171"/>
      <c r="C70" s="171"/>
      <c r="D70" s="171"/>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5">
    <mergeCell ref="B44:D44"/>
    <mergeCell ref="A31:F31"/>
    <mergeCell ref="B34:D34"/>
    <mergeCell ref="B35:D35"/>
    <mergeCell ref="B41:D41"/>
    <mergeCell ref="B42:D42"/>
    <mergeCell ref="B80:D80"/>
    <mergeCell ref="B46:D46"/>
    <mergeCell ref="B47:D47"/>
    <mergeCell ref="B49:D49"/>
    <mergeCell ref="B50:D50"/>
    <mergeCell ref="B56:D56"/>
    <mergeCell ref="B58:D58"/>
    <mergeCell ref="B62:D62"/>
    <mergeCell ref="B68:D68"/>
    <mergeCell ref="B69:D69"/>
    <mergeCell ref="B70:D70"/>
    <mergeCell ref="B79:D79"/>
    <mergeCell ref="B92:D92"/>
    <mergeCell ref="B81:D81"/>
    <mergeCell ref="B85:E85"/>
    <mergeCell ref="A86:F86"/>
    <mergeCell ref="A87:F87"/>
    <mergeCell ref="B89:E89"/>
    <mergeCell ref="A90:F90"/>
  </mergeCells>
  <dataValidations count="1">
    <dataValidation type="list" allowBlank="1" showInputMessage="1" showErrorMessage="1" sqref="B79:B81 B68:B70 B62 B40:B44 B64:B66 B60 B12:B20 B46:B50 B55:B56 B58 B52:B53 B34:B37" xr:uid="{00000000-0002-0000-0F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F2579-3FE0-4A4F-A5B7-55F610FF2A31}">
  <sheetPr>
    <pageSetUpPr fitToPage="1"/>
  </sheetPr>
  <dimension ref="A12:F90"/>
  <sheetViews>
    <sheetView view="pageBreakPreview" topLeftCell="A3"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729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ht="14.25" x14ac:dyDescent="0.2">
      <c r="A31" s="17"/>
      <c r="B31" s="22" t="s">
        <v>166</v>
      </c>
      <c r="C31" s="17"/>
      <c r="D31" s="17"/>
      <c r="E31" s="17"/>
    </row>
    <row r="32" spans="1:6" ht="14.25" x14ac:dyDescent="0.2">
      <c r="A32" s="21"/>
      <c r="C32" s="22"/>
      <c r="D32" s="22"/>
      <c r="E32" s="28"/>
      <c r="F32" s="21"/>
    </row>
    <row r="33" spans="1:6" ht="14.25" x14ac:dyDescent="0.2">
      <c r="A33" s="21"/>
      <c r="B33" s="171" t="s">
        <v>730</v>
      </c>
      <c r="C33" s="171"/>
      <c r="D33" s="171"/>
      <c r="E33" s="28"/>
      <c r="F33" s="21"/>
    </row>
    <row r="34" spans="1:6" ht="14.25" x14ac:dyDescent="0.2">
      <c r="A34" s="21"/>
      <c r="B34" s="171"/>
      <c r="C34" s="171"/>
      <c r="D34" s="171"/>
      <c r="E34" s="28"/>
      <c r="F34" s="21"/>
    </row>
    <row r="35" spans="1:6" ht="14.25" x14ac:dyDescent="0.2">
      <c r="A35" s="21"/>
      <c r="B35" s="171" t="s">
        <v>555</v>
      </c>
      <c r="C35" s="171"/>
      <c r="D35" s="171"/>
      <c r="E35" s="28"/>
      <c r="F35" s="21"/>
    </row>
    <row r="36" spans="1:6" ht="14.25" x14ac:dyDescent="0.2">
      <c r="A36" s="21"/>
      <c r="B36" s="171"/>
      <c r="C36" s="171"/>
      <c r="D36" s="171"/>
      <c r="E36" s="28"/>
      <c r="F36" s="21"/>
    </row>
    <row r="37" spans="1:6" ht="14.25" x14ac:dyDescent="0.2">
      <c r="A37" s="21"/>
      <c r="B37" s="171" t="s">
        <v>556</v>
      </c>
      <c r="C37" s="171"/>
      <c r="D37" s="171"/>
      <c r="E37" s="28"/>
      <c r="F37" s="21"/>
    </row>
    <row r="38" spans="1:6" ht="14.25" x14ac:dyDescent="0.2">
      <c r="A38" s="21"/>
      <c r="B38" s="171"/>
      <c r="C38" s="171"/>
      <c r="D38" s="171"/>
      <c r="E38" s="28"/>
      <c r="F38" s="21"/>
    </row>
    <row r="39" spans="1:6" ht="14.25" x14ac:dyDescent="0.2">
      <c r="A39" s="21"/>
      <c r="B39" s="171" t="s">
        <v>11</v>
      </c>
      <c r="C39" s="171"/>
      <c r="D39" s="171"/>
      <c r="E39" s="28"/>
      <c r="F39" s="21"/>
    </row>
    <row r="40" spans="1:6" ht="14.25" x14ac:dyDescent="0.2">
      <c r="A40" s="21"/>
      <c r="B40" s="182"/>
      <c r="C40" s="182"/>
      <c r="D40" s="182"/>
      <c r="E40" s="28"/>
      <c r="F40" s="21"/>
    </row>
    <row r="41" spans="1:6" ht="14.25" x14ac:dyDescent="0.2">
      <c r="A41" s="21"/>
      <c r="B41" s="171" t="s">
        <v>731</v>
      </c>
      <c r="C41" s="171"/>
      <c r="D41" s="171"/>
      <c r="E41" s="28"/>
      <c r="F41" s="21"/>
    </row>
    <row r="42" spans="1:6" ht="14.25" x14ac:dyDescent="0.2">
      <c r="A42" s="21"/>
      <c r="B42" s="171"/>
      <c r="C42" s="171"/>
      <c r="D42" s="171"/>
      <c r="E42" s="28"/>
      <c r="F42" s="21"/>
    </row>
    <row r="43" spans="1:6" ht="14.25" x14ac:dyDescent="0.2">
      <c r="A43" s="21"/>
      <c r="B43" s="171" t="s">
        <v>733</v>
      </c>
      <c r="C43" s="171"/>
      <c r="D43" s="171"/>
      <c r="E43" s="28"/>
      <c r="F43" s="21"/>
    </row>
    <row r="44" spans="1:6" ht="14.25" x14ac:dyDescent="0.2">
      <c r="A44" s="21"/>
      <c r="B44" s="171"/>
      <c r="C44" s="171"/>
      <c r="D44" s="171"/>
      <c r="E44" s="28"/>
      <c r="F44" s="21"/>
    </row>
    <row r="45" spans="1:6" ht="14.25" x14ac:dyDescent="0.2">
      <c r="A45" s="21"/>
      <c r="B45" s="171" t="s">
        <v>732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18.5*350</f>
        <v>6475</v>
      </c>
      <c r="F67" s="21"/>
    </row>
    <row r="68" spans="1:6" ht="13.5" customHeight="1" x14ac:dyDescent="0.2">
      <c r="A68" s="21"/>
      <c r="B68" s="34" t="s">
        <v>15</v>
      </c>
      <c r="C68" s="26"/>
      <c r="D68" s="26"/>
      <c r="E68" s="30">
        <v>50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6525</v>
      </c>
      <c r="F70" s="21"/>
    </row>
    <row r="71" spans="1:6" ht="13.5" customHeight="1" x14ac:dyDescent="0.2">
      <c r="A71" s="21"/>
      <c r="B71" s="26" t="s">
        <v>5</v>
      </c>
      <c r="C71" s="31">
        <v>0.05</v>
      </c>
      <c r="D71" s="26"/>
      <c r="E71" s="35">
        <f>ROUND(E70*C71,2)</f>
        <v>326.25</v>
      </c>
      <c r="F71" s="21"/>
    </row>
    <row r="72" spans="1:6" ht="13.5" customHeight="1" x14ac:dyDescent="0.2">
      <c r="A72" s="21"/>
      <c r="B72" s="26" t="s">
        <v>4</v>
      </c>
      <c r="C72" s="43">
        <v>9.9750000000000005E-2</v>
      </c>
      <c r="D72" s="26"/>
      <c r="E72" s="36">
        <f>ROUND(E70*C72,2)</f>
        <v>650.87</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7502.12</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7502.12</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75:D75"/>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B39 B41:B66" xr:uid="{1B440F09-E412-4E2D-B813-363E24F6FF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EB953-A804-48F7-9721-C25A8D1C3AF7}">
  <sheetPr>
    <pageSetUpPr fitToPage="1"/>
  </sheetPr>
  <dimension ref="A12:F92"/>
  <sheetViews>
    <sheetView view="pageBreakPreview" topLeftCell="A7" zoomScale="80" zoomScaleNormal="100" zoomScaleSheetLayoutView="80" workbookViewId="0">
      <selection activeCell="U22" sqref="U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734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735</v>
      </c>
      <c r="C35" s="179"/>
      <c r="D35" s="179"/>
      <c r="E35" s="28"/>
      <c r="F35" s="21"/>
    </row>
    <row r="36" spans="1:6" ht="14.25" x14ac:dyDescent="0.2">
      <c r="A36" s="21"/>
      <c r="B36" s="45"/>
      <c r="C36" s="45"/>
      <c r="D36" s="45"/>
      <c r="E36" s="28"/>
      <c r="F36" s="21"/>
    </row>
    <row r="37" spans="1:6" ht="28.5" customHeight="1" x14ac:dyDescent="0.2">
      <c r="A37" s="21"/>
      <c r="B37" s="179"/>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1.5*350</f>
        <v>525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525</v>
      </c>
      <c r="F72" s="21"/>
    </row>
    <row r="73" spans="1:6" ht="13.5" customHeight="1" x14ac:dyDescent="0.2">
      <c r="A73" s="21"/>
      <c r="B73" s="26" t="s">
        <v>5</v>
      </c>
      <c r="C73" s="31">
        <v>0.05</v>
      </c>
      <c r="D73" s="26"/>
      <c r="E73" s="35">
        <f>ROUND(E72*C73,2)</f>
        <v>26.25</v>
      </c>
      <c r="F73" s="21"/>
    </row>
    <row r="74" spans="1:6" ht="13.5" customHeight="1" x14ac:dyDescent="0.2">
      <c r="A74" s="21"/>
      <c r="B74" s="26" t="s">
        <v>4</v>
      </c>
      <c r="C74" s="43">
        <v>9.9750000000000005E-2</v>
      </c>
      <c r="D74" s="26"/>
      <c r="E74" s="36">
        <f>ROUND(E72*C74,2)</f>
        <v>52.37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603.62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603.62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3">
    <mergeCell ref="B90:D90"/>
    <mergeCell ref="B79:D79"/>
    <mergeCell ref="B83:E83"/>
    <mergeCell ref="A84:F84"/>
    <mergeCell ref="A85:F85"/>
    <mergeCell ref="B87:E87"/>
    <mergeCell ref="A88:F88"/>
    <mergeCell ref="B78:D78"/>
    <mergeCell ref="B59:D59"/>
    <mergeCell ref="B60:D60"/>
    <mergeCell ref="B61:D61"/>
    <mergeCell ref="B62:D62"/>
    <mergeCell ref="B63:D63"/>
    <mergeCell ref="B64:D64"/>
    <mergeCell ref="B65:D65"/>
    <mergeCell ref="B66:D66"/>
    <mergeCell ref="B67:D67"/>
    <mergeCell ref="B68:D68"/>
    <mergeCell ref="B77:D77"/>
    <mergeCell ref="B58:D58"/>
    <mergeCell ref="B45:D45"/>
    <mergeCell ref="B46:D46"/>
    <mergeCell ref="B47:D47"/>
    <mergeCell ref="B48:D48"/>
    <mergeCell ref="B49:D49"/>
    <mergeCell ref="B52:D52"/>
    <mergeCell ref="B53:D53"/>
    <mergeCell ref="B54:D54"/>
    <mergeCell ref="B55:D55"/>
    <mergeCell ref="B56:D56"/>
    <mergeCell ref="B57:D57"/>
    <mergeCell ref="B44:D44"/>
    <mergeCell ref="A30:F30"/>
    <mergeCell ref="B33:D33"/>
    <mergeCell ref="B34:D34"/>
    <mergeCell ref="B35:D35"/>
    <mergeCell ref="B37:D37"/>
    <mergeCell ref="B38:D38"/>
    <mergeCell ref="B39:D39"/>
    <mergeCell ref="B40:D40"/>
    <mergeCell ref="B41:D41"/>
    <mergeCell ref="B42:D42"/>
    <mergeCell ref="B43:D43"/>
  </mergeCells>
  <dataValidations count="1">
    <dataValidation type="list" allowBlank="1" showInputMessage="1" showErrorMessage="1" sqref="B77:B79 B12:B20 B33 B42 B54 B46 B56:B68 B50:B51 B35:B37 B40" xr:uid="{0FDDC4FD-F56D-49DF-9AB8-F3A8751B89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45C4C-BAC2-4AA2-A7AC-166E55753EE2}">
  <sheetPr>
    <pageSetUpPr fitToPage="1"/>
  </sheetPr>
  <dimension ref="A12:F90"/>
  <sheetViews>
    <sheetView view="pageBreakPreview" topLeftCell="A7"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736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737</v>
      </c>
      <c r="C34" s="179"/>
      <c r="D34" s="179"/>
      <c r="E34" s="28"/>
      <c r="F34" s="21"/>
    </row>
    <row r="35" spans="1:6" ht="14.25" x14ac:dyDescent="0.2">
      <c r="A35" s="21"/>
      <c r="B35" s="179"/>
      <c r="C35" s="179"/>
      <c r="D35" s="179"/>
      <c r="E35" s="28"/>
      <c r="F35" s="21"/>
    </row>
    <row r="36" spans="1:6" ht="14.25" x14ac:dyDescent="0.2">
      <c r="A36" s="21"/>
      <c r="B36" s="179" t="s">
        <v>700</v>
      </c>
      <c r="C36" s="179"/>
      <c r="D36" s="179"/>
      <c r="E36" s="28"/>
      <c r="F36" s="21"/>
    </row>
    <row r="37" spans="1:6" ht="14.25" x14ac:dyDescent="0.2">
      <c r="A37" s="21"/>
      <c r="B37" s="179"/>
      <c r="C37" s="179"/>
      <c r="D37" s="179"/>
      <c r="E37" s="28"/>
      <c r="F37" s="21"/>
    </row>
    <row r="38" spans="1:6" ht="14.25" x14ac:dyDescent="0.2">
      <c r="A38" s="21"/>
      <c r="B38" s="179" t="s">
        <v>738</v>
      </c>
      <c r="C38" s="179"/>
      <c r="D38" s="179"/>
      <c r="E38" s="28"/>
      <c r="F38" s="21"/>
    </row>
    <row r="39" spans="1:6" ht="14.25" x14ac:dyDescent="0.2">
      <c r="A39" s="21"/>
      <c r="B39" s="179"/>
      <c r="C39" s="179"/>
      <c r="D39" s="179"/>
      <c r="E39" s="28"/>
      <c r="F39" s="21"/>
    </row>
    <row r="40" spans="1:6" ht="14.25" x14ac:dyDescent="0.2">
      <c r="A40" s="21"/>
      <c r="B40" s="179" t="s">
        <v>556</v>
      </c>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10.75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3762.5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3762.5</v>
      </c>
      <c r="F70" s="21"/>
    </row>
    <row r="71" spans="1:6" ht="13.5" customHeight="1" x14ac:dyDescent="0.2">
      <c r="A71" s="21"/>
      <c r="B71" s="26" t="s">
        <v>5</v>
      </c>
      <c r="C71" s="31">
        <v>0.05</v>
      </c>
      <c r="D71" s="26"/>
      <c r="E71" s="35">
        <f>ROUND(E70*C71,2)</f>
        <v>188.13</v>
      </c>
      <c r="F71" s="21"/>
    </row>
    <row r="72" spans="1:6" ht="13.5" customHeight="1" x14ac:dyDescent="0.2">
      <c r="A72" s="21"/>
      <c r="B72" s="26" t="s">
        <v>4</v>
      </c>
      <c r="C72" s="43">
        <v>9.9750000000000005E-2</v>
      </c>
      <c r="D72" s="26"/>
      <c r="E72" s="36">
        <f>ROUND(E70*C72,2)</f>
        <v>375.31</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4325.9400000000005</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4325.9400000000005</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42:B66 B33:B40" xr:uid="{F69D770E-3FBC-412C-A374-EEAEDD957B7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6B0C-0526-44F6-B1BC-A716AD73F576}">
  <sheetPr>
    <pageSetUpPr fitToPage="1"/>
  </sheetPr>
  <dimension ref="A12:F90"/>
  <sheetViews>
    <sheetView view="pageBreakPreview" zoomScale="80" zoomScaleNormal="100" zoomScaleSheetLayoutView="80" workbookViewId="0">
      <selection activeCell="I51" sqref="I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740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741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742</v>
      </c>
      <c r="C34" s="179"/>
      <c r="D34" s="179"/>
      <c r="E34" s="28"/>
      <c r="F34" s="21"/>
    </row>
    <row r="35" spans="1:6" ht="14.25" x14ac:dyDescent="0.2">
      <c r="A35" s="21"/>
      <c r="B35" s="171"/>
      <c r="C35" s="171"/>
      <c r="D35" s="171"/>
      <c r="E35" s="28"/>
      <c r="F35" s="21"/>
    </row>
    <row r="36" spans="1:6" ht="14.25" x14ac:dyDescent="0.2">
      <c r="A36" s="21"/>
      <c r="B36" s="179" t="s">
        <v>743</v>
      </c>
      <c r="C36" s="179"/>
      <c r="D36" s="179"/>
      <c r="E36" s="28"/>
      <c r="F36" s="21"/>
    </row>
    <row r="37" spans="1:6" ht="14.25" x14ac:dyDescent="0.2">
      <c r="A37" s="21"/>
      <c r="B37" s="179"/>
      <c r="C37" s="179"/>
      <c r="D37" s="179"/>
      <c r="E37" s="28"/>
      <c r="F37" s="21"/>
    </row>
    <row r="38" spans="1:6" ht="14.25" x14ac:dyDescent="0.2">
      <c r="A38" s="21"/>
      <c r="B38" s="179" t="s">
        <v>542</v>
      </c>
      <c r="C38" s="179"/>
      <c r="D38" s="179"/>
      <c r="E38" s="28"/>
      <c r="F38" s="21"/>
    </row>
    <row r="39" spans="1:6" ht="14.25" x14ac:dyDescent="0.2">
      <c r="A39" s="21"/>
      <c r="B39" s="179"/>
      <c r="C39" s="179"/>
      <c r="D39" s="179"/>
      <c r="E39" s="28"/>
      <c r="F39" s="21"/>
    </row>
    <row r="40" spans="1:6" ht="14.25" x14ac:dyDescent="0.2">
      <c r="A40" s="21"/>
      <c r="B40" s="179" t="s">
        <v>541</v>
      </c>
      <c r="C40" s="179"/>
      <c r="D40" s="179"/>
      <c r="E40" s="28"/>
      <c r="F40" s="21"/>
    </row>
    <row r="41" spans="1:6" ht="14.25" x14ac:dyDescent="0.2">
      <c r="A41" s="21"/>
      <c r="B41" s="179"/>
      <c r="C41" s="179"/>
      <c r="D41" s="179"/>
      <c r="E41" s="28"/>
      <c r="F41" s="21"/>
    </row>
    <row r="42" spans="1:6" ht="14.25" x14ac:dyDescent="0.2">
      <c r="A42" s="21"/>
      <c r="B42" s="179" t="s">
        <v>2</v>
      </c>
      <c r="C42" s="179"/>
      <c r="D42" s="179"/>
      <c r="E42" s="28"/>
      <c r="F42" s="21"/>
    </row>
    <row r="43" spans="1:6" ht="14.25" x14ac:dyDescent="0.2">
      <c r="A43" s="21"/>
      <c r="B43" s="179"/>
      <c r="C43" s="179"/>
      <c r="D43" s="179"/>
      <c r="E43" s="28"/>
      <c r="F43" s="21"/>
    </row>
    <row r="44" spans="1:6" ht="14.25" x14ac:dyDescent="0.2">
      <c r="A44" s="21"/>
      <c r="B44" s="179" t="s">
        <v>25</v>
      </c>
      <c r="C44" s="179"/>
      <c r="D44" s="179"/>
      <c r="E44" s="28"/>
      <c r="F44" s="21"/>
    </row>
    <row r="45" spans="1:6" ht="14.25" x14ac:dyDescent="0.2">
      <c r="A45" s="21"/>
      <c r="B45" s="179"/>
      <c r="C45" s="179"/>
      <c r="D45" s="179"/>
      <c r="E45" s="28"/>
      <c r="F45" s="21"/>
    </row>
    <row r="46" spans="1:6" ht="14.25" x14ac:dyDescent="0.2">
      <c r="A46" s="21"/>
      <c r="B46" s="179" t="s">
        <v>545</v>
      </c>
      <c r="C46" s="179"/>
      <c r="D46" s="179"/>
      <c r="E46" s="28"/>
      <c r="F46" s="21"/>
    </row>
    <row r="47" spans="1:6" ht="14.25" x14ac:dyDescent="0.2">
      <c r="A47" s="21"/>
      <c r="B47" s="179"/>
      <c r="C47" s="179"/>
      <c r="D47" s="179"/>
      <c r="E47" s="28"/>
      <c r="F47" s="21"/>
    </row>
    <row r="48" spans="1:6" ht="14.25" x14ac:dyDescent="0.2">
      <c r="A48" s="21"/>
      <c r="B48" s="179" t="s">
        <v>546</v>
      </c>
      <c r="C48" s="179"/>
      <c r="D48" s="179"/>
      <c r="E48" s="28"/>
      <c r="F48" s="21"/>
    </row>
    <row r="49" spans="1:6" ht="14.25" x14ac:dyDescent="0.2">
      <c r="A49" s="21"/>
      <c r="B49" s="179"/>
      <c r="C49" s="179"/>
      <c r="D49" s="179"/>
      <c r="E49" s="28"/>
      <c r="F49" s="21"/>
    </row>
    <row r="50" spans="1:6" ht="14.25" x14ac:dyDescent="0.2">
      <c r="A50" s="21"/>
      <c r="B50" s="179" t="s">
        <v>547</v>
      </c>
      <c r="C50" s="179"/>
      <c r="D50" s="179"/>
      <c r="E50" s="28"/>
      <c r="F50" s="21"/>
    </row>
    <row r="51" spans="1:6" ht="14.25" x14ac:dyDescent="0.2">
      <c r="A51" s="21"/>
      <c r="B51" s="179"/>
      <c r="C51" s="179"/>
      <c r="D51" s="179"/>
      <c r="E51" s="28"/>
      <c r="F51" s="21"/>
    </row>
    <row r="52" spans="1:6" ht="14.25" x14ac:dyDescent="0.2">
      <c r="A52" s="21"/>
      <c r="B52" s="179" t="s">
        <v>24</v>
      </c>
      <c r="C52" s="179"/>
      <c r="D52" s="179"/>
      <c r="E52" s="28"/>
      <c r="F52" s="21"/>
    </row>
    <row r="53" spans="1:6" ht="14.25" x14ac:dyDescent="0.2">
      <c r="A53" s="21"/>
      <c r="B53" s="179"/>
      <c r="C53" s="179"/>
      <c r="D53" s="179"/>
      <c r="E53" s="28"/>
      <c r="F53" s="21"/>
    </row>
    <row r="54" spans="1:6" ht="14.25" x14ac:dyDescent="0.2">
      <c r="A54" s="21"/>
      <c r="B54" s="179" t="s">
        <v>27</v>
      </c>
      <c r="C54" s="179"/>
      <c r="D54" s="179"/>
      <c r="E54" s="28"/>
      <c r="F54" s="21"/>
    </row>
    <row r="55" spans="1:6" ht="14.25" x14ac:dyDescent="0.2">
      <c r="A55" s="21"/>
      <c r="B55" s="179"/>
      <c r="C55" s="179"/>
      <c r="D55" s="179"/>
      <c r="E55" s="28"/>
      <c r="F55" s="21"/>
    </row>
    <row r="56" spans="1:6" ht="14.25" x14ac:dyDescent="0.2">
      <c r="A56" s="21"/>
      <c r="B56" s="179" t="s">
        <v>549</v>
      </c>
      <c r="C56" s="179"/>
      <c r="D56" s="179"/>
      <c r="E56" s="28"/>
      <c r="F56" s="21"/>
    </row>
    <row r="57" spans="1:6" ht="14.25" x14ac:dyDescent="0.2">
      <c r="A57" s="21"/>
      <c r="B57" s="179"/>
      <c r="C57" s="179"/>
      <c r="D57" s="179"/>
      <c r="E57" s="28"/>
      <c r="F57" s="21"/>
    </row>
    <row r="58" spans="1:6" ht="14.25" x14ac:dyDescent="0.2">
      <c r="A58" s="21"/>
      <c r="B58" s="179" t="s">
        <v>744</v>
      </c>
      <c r="C58" s="179"/>
      <c r="D58" s="179"/>
      <c r="E58" s="28"/>
      <c r="F58" s="21"/>
    </row>
    <row r="59" spans="1:6" ht="14.25" x14ac:dyDescent="0.2">
      <c r="A59" s="21"/>
      <c r="B59" s="179"/>
      <c r="C59" s="179"/>
      <c r="D59" s="179"/>
      <c r="E59" s="28"/>
      <c r="F59" s="21"/>
    </row>
    <row r="60" spans="1:6" ht="14.25" x14ac:dyDescent="0.2">
      <c r="A60" s="21"/>
      <c r="B60" s="179" t="s">
        <v>556</v>
      </c>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33.75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D65*C65/2</f>
        <v>5906.25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5906.25</v>
      </c>
      <c r="F70" s="21"/>
    </row>
    <row r="71" spans="1:6" ht="13.5" customHeight="1" x14ac:dyDescent="0.2">
      <c r="A71" s="21"/>
      <c r="B71" s="26" t="s">
        <v>5</v>
      </c>
      <c r="C71" s="31">
        <v>0.05</v>
      </c>
      <c r="D71" s="26"/>
      <c r="E71" s="35">
        <f>ROUND(E70*C71,2)</f>
        <v>295.31</v>
      </c>
      <c r="F71" s="21"/>
    </row>
    <row r="72" spans="1:6" ht="13.5" customHeight="1" x14ac:dyDescent="0.2">
      <c r="A72" s="21"/>
      <c r="B72" s="26" t="s">
        <v>4</v>
      </c>
      <c r="C72" s="43">
        <v>9.9750000000000005E-2</v>
      </c>
      <c r="D72" s="26"/>
      <c r="E72" s="36">
        <f>ROUND(E70*C72,2)</f>
        <v>589.15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6790.71</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6790.71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A82:F82"/>
    <mergeCell ref="A83:F83"/>
    <mergeCell ref="B85:E85"/>
    <mergeCell ref="A86:F86"/>
    <mergeCell ref="B88:D88"/>
    <mergeCell ref="B35:D35"/>
    <mergeCell ref="B63:D63"/>
    <mergeCell ref="B66:D66"/>
    <mergeCell ref="B75:D75"/>
    <mergeCell ref="B76:D76"/>
    <mergeCell ref="B39:D39"/>
    <mergeCell ref="B40:D40"/>
    <mergeCell ref="B62:D62"/>
    <mergeCell ref="B36:D36"/>
    <mergeCell ref="B37:D37"/>
    <mergeCell ref="B59:D59"/>
    <mergeCell ref="B60:D60"/>
    <mergeCell ref="B48:D48"/>
    <mergeCell ref="B81:E81"/>
    <mergeCell ref="B54:D54"/>
    <mergeCell ref="B43:D43"/>
    <mergeCell ref="B44:D44"/>
    <mergeCell ref="B45:D45"/>
    <mergeCell ref="B46:D46"/>
    <mergeCell ref="B47:D47"/>
    <mergeCell ref="B77:D77"/>
    <mergeCell ref="A30:F30"/>
    <mergeCell ref="B33:D33"/>
    <mergeCell ref="B61:D61"/>
    <mergeCell ref="B38:D38"/>
    <mergeCell ref="B41:D41"/>
    <mergeCell ref="B42:D42"/>
    <mergeCell ref="B34:D34"/>
    <mergeCell ref="B55:D55"/>
    <mergeCell ref="B56:D56"/>
    <mergeCell ref="B57:D57"/>
    <mergeCell ref="B58:D58"/>
    <mergeCell ref="B49:D49"/>
    <mergeCell ref="B50:D50"/>
    <mergeCell ref="B51:D51"/>
    <mergeCell ref="B52:D52"/>
    <mergeCell ref="B53:D53"/>
  </mergeCells>
  <dataValidations count="1">
    <dataValidation type="list" allowBlank="1" showInputMessage="1" showErrorMessage="1" sqref="B75:B77 B12:B20 B33:B37 B38:B66" xr:uid="{8DD685B8-0D6F-4F97-BDD0-6C09373BB83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8522-D874-4E0B-9B73-97E7D720F281}">
  <sheetPr>
    <pageSetUpPr fitToPage="1"/>
  </sheetPr>
  <dimension ref="A12:F90"/>
  <sheetViews>
    <sheetView view="pageBreakPreview" topLeftCell="A12"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745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742</v>
      </c>
      <c r="C34" s="179"/>
      <c r="D34" s="179"/>
      <c r="E34" s="28"/>
      <c r="F34" s="21"/>
    </row>
    <row r="35" spans="1:6" ht="14.25" x14ac:dyDescent="0.2">
      <c r="A35" s="21"/>
      <c r="B35" s="171"/>
      <c r="C35" s="171"/>
      <c r="D35" s="171"/>
      <c r="E35" s="28"/>
      <c r="F35" s="21"/>
    </row>
    <row r="36" spans="1:6" ht="14.25" x14ac:dyDescent="0.2">
      <c r="A36" s="21"/>
      <c r="B36" s="179" t="s">
        <v>743</v>
      </c>
      <c r="C36" s="179"/>
      <c r="D36" s="179"/>
      <c r="E36" s="28"/>
      <c r="F36" s="21"/>
    </row>
    <row r="37" spans="1:6" ht="14.25" x14ac:dyDescent="0.2">
      <c r="A37" s="21"/>
      <c r="B37" s="179"/>
      <c r="C37" s="179"/>
      <c r="D37" s="179"/>
      <c r="E37" s="28"/>
      <c r="F37" s="21"/>
    </row>
    <row r="38" spans="1:6" ht="14.25" x14ac:dyDescent="0.2">
      <c r="A38" s="21"/>
      <c r="B38" s="179" t="s">
        <v>542</v>
      </c>
      <c r="C38" s="179"/>
      <c r="D38" s="179"/>
      <c r="E38" s="28"/>
      <c r="F38" s="21"/>
    </row>
    <row r="39" spans="1:6" ht="14.25" x14ac:dyDescent="0.2">
      <c r="A39" s="21"/>
      <c r="B39" s="179"/>
      <c r="C39" s="179"/>
      <c r="D39" s="179"/>
      <c r="E39" s="28"/>
      <c r="F39" s="21"/>
    </row>
    <row r="40" spans="1:6" ht="14.25" x14ac:dyDescent="0.2">
      <c r="A40" s="21"/>
      <c r="B40" s="179" t="s">
        <v>541</v>
      </c>
      <c r="C40" s="179"/>
      <c r="D40" s="179"/>
      <c r="E40" s="28"/>
      <c r="F40" s="21"/>
    </row>
    <row r="41" spans="1:6" ht="14.25" x14ac:dyDescent="0.2">
      <c r="A41" s="21"/>
      <c r="B41" s="179"/>
      <c r="C41" s="179"/>
      <c r="D41" s="179"/>
      <c r="E41" s="28"/>
      <c r="F41" s="21"/>
    </row>
    <row r="42" spans="1:6" ht="14.25" x14ac:dyDescent="0.2">
      <c r="A42" s="21"/>
      <c r="B42" s="179" t="s">
        <v>2</v>
      </c>
      <c r="C42" s="179"/>
      <c r="D42" s="179"/>
      <c r="E42" s="28"/>
      <c r="F42" s="21"/>
    </row>
    <row r="43" spans="1:6" ht="14.25" x14ac:dyDescent="0.2">
      <c r="A43" s="21"/>
      <c r="B43" s="179"/>
      <c r="C43" s="179"/>
      <c r="D43" s="179"/>
      <c r="E43" s="28"/>
      <c r="F43" s="21"/>
    </row>
    <row r="44" spans="1:6" ht="14.25" x14ac:dyDescent="0.2">
      <c r="A44" s="21"/>
      <c r="B44" s="179" t="s">
        <v>25</v>
      </c>
      <c r="C44" s="179"/>
      <c r="D44" s="179"/>
      <c r="E44" s="28"/>
      <c r="F44" s="21"/>
    </row>
    <row r="45" spans="1:6" ht="14.25" x14ac:dyDescent="0.2">
      <c r="A45" s="21"/>
      <c r="B45" s="179"/>
      <c r="C45" s="179"/>
      <c r="D45" s="179"/>
      <c r="E45" s="28"/>
      <c r="F45" s="21"/>
    </row>
    <row r="46" spans="1:6" ht="14.25" x14ac:dyDescent="0.2">
      <c r="A46" s="21"/>
      <c r="B46" s="179" t="s">
        <v>545</v>
      </c>
      <c r="C46" s="179"/>
      <c r="D46" s="179"/>
      <c r="E46" s="28"/>
      <c r="F46" s="21"/>
    </row>
    <row r="47" spans="1:6" ht="14.25" x14ac:dyDescent="0.2">
      <c r="A47" s="21"/>
      <c r="B47" s="179"/>
      <c r="C47" s="179"/>
      <c r="D47" s="179"/>
      <c r="E47" s="28"/>
      <c r="F47" s="21"/>
    </row>
    <row r="48" spans="1:6" ht="14.25" x14ac:dyDescent="0.2">
      <c r="A48" s="21"/>
      <c r="B48" s="179" t="s">
        <v>546</v>
      </c>
      <c r="C48" s="179"/>
      <c r="D48" s="179"/>
      <c r="E48" s="28"/>
      <c r="F48" s="21"/>
    </row>
    <row r="49" spans="1:6" ht="14.25" x14ac:dyDescent="0.2">
      <c r="A49" s="21"/>
      <c r="B49" s="179"/>
      <c r="C49" s="179"/>
      <c r="D49" s="179"/>
      <c r="E49" s="28"/>
      <c r="F49" s="21"/>
    </row>
    <row r="50" spans="1:6" ht="14.25" x14ac:dyDescent="0.2">
      <c r="A50" s="21"/>
      <c r="B50" s="179" t="s">
        <v>547</v>
      </c>
      <c r="C50" s="179"/>
      <c r="D50" s="179"/>
      <c r="E50" s="28"/>
      <c r="F50" s="21"/>
    </row>
    <row r="51" spans="1:6" ht="14.25" x14ac:dyDescent="0.2">
      <c r="A51" s="21"/>
      <c r="B51" s="179"/>
      <c r="C51" s="179"/>
      <c r="D51" s="179"/>
      <c r="E51" s="28"/>
      <c r="F51" s="21"/>
    </row>
    <row r="52" spans="1:6" ht="14.25" x14ac:dyDescent="0.2">
      <c r="A52" s="21"/>
      <c r="B52" s="179" t="s">
        <v>24</v>
      </c>
      <c r="C52" s="179"/>
      <c r="D52" s="179"/>
      <c r="E52" s="28"/>
      <c r="F52" s="21"/>
    </row>
    <row r="53" spans="1:6" ht="14.25" x14ac:dyDescent="0.2">
      <c r="A53" s="21"/>
      <c r="B53" s="179"/>
      <c r="C53" s="179"/>
      <c r="D53" s="179"/>
      <c r="E53" s="28"/>
      <c r="F53" s="21"/>
    </row>
    <row r="54" spans="1:6" ht="14.25" x14ac:dyDescent="0.2">
      <c r="A54" s="21"/>
      <c r="B54" s="179" t="s">
        <v>27</v>
      </c>
      <c r="C54" s="179"/>
      <c r="D54" s="179"/>
      <c r="E54" s="28"/>
      <c r="F54" s="21"/>
    </row>
    <row r="55" spans="1:6" ht="14.25" x14ac:dyDescent="0.2">
      <c r="A55" s="21"/>
      <c r="B55" s="179"/>
      <c r="C55" s="179"/>
      <c r="D55" s="179"/>
      <c r="E55" s="28"/>
      <c r="F55" s="21"/>
    </row>
    <row r="56" spans="1:6" ht="14.25" x14ac:dyDescent="0.2">
      <c r="A56" s="21"/>
      <c r="B56" s="179" t="s">
        <v>549</v>
      </c>
      <c r="C56" s="179"/>
      <c r="D56" s="179"/>
      <c r="E56" s="28"/>
      <c r="F56" s="21"/>
    </row>
    <row r="57" spans="1:6" ht="14.25" x14ac:dyDescent="0.2">
      <c r="A57" s="21"/>
      <c r="B57" s="179"/>
      <c r="C57" s="179"/>
      <c r="D57" s="179"/>
      <c r="E57" s="28"/>
      <c r="F57" s="21"/>
    </row>
    <row r="58" spans="1:6" ht="14.25" x14ac:dyDescent="0.2">
      <c r="A58" s="21"/>
      <c r="B58" s="179" t="s">
        <v>744</v>
      </c>
      <c r="C58" s="179"/>
      <c r="D58" s="179"/>
      <c r="E58" s="28"/>
      <c r="F58" s="21"/>
    </row>
    <row r="59" spans="1:6" ht="14.25" x14ac:dyDescent="0.2">
      <c r="A59" s="21"/>
      <c r="B59" s="179"/>
      <c r="C59" s="179"/>
      <c r="D59" s="179"/>
      <c r="E59" s="28"/>
      <c r="F59" s="21"/>
    </row>
    <row r="60" spans="1:6" ht="14.25" x14ac:dyDescent="0.2">
      <c r="A60" s="21"/>
      <c r="B60" s="179" t="s">
        <v>556</v>
      </c>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33.75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D65*C65/2</f>
        <v>5906.25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5906.25</v>
      </c>
      <c r="F70" s="21"/>
    </row>
    <row r="71" spans="1:6" ht="13.5" customHeight="1" x14ac:dyDescent="0.2">
      <c r="A71" s="21"/>
      <c r="B71" s="26" t="s">
        <v>5</v>
      </c>
      <c r="C71" s="31">
        <v>0.05</v>
      </c>
      <c r="D71" s="26"/>
      <c r="E71" s="35">
        <f>ROUND(E70*C71,2)</f>
        <v>295.31</v>
      </c>
      <c r="F71" s="21"/>
    </row>
    <row r="72" spans="1:6" ht="13.5" customHeight="1" x14ac:dyDescent="0.2">
      <c r="A72" s="21"/>
      <c r="B72" s="26" t="s">
        <v>4</v>
      </c>
      <c r="C72" s="43">
        <v>9.9750000000000005E-2</v>
      </c>
      <c r="D72" s="26"/>
      <c r="E72" s="36">
        <f>ROUND(E70*C72,2)</f>
        <v>589.15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6790.71</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6790.71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7C84DF31-FE35-49D3-9314-E710F21C587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74A22-A074-4DE4-B3CB-26B41F5454CE}">
  <sheetPr>
    <pageSetUpPr fitToPage="1"/>
  </sheetPr>
  <dimension ref="A12:F90"/>
  <sheetViews>
    <sheetView view="pageBreakPreview" topLeftCell="A10"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746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747</v>
      </c>
      <c r="C34" s="179"/>
      <c r="D34" s="179"/>
      <c r="E34" s="28"/>
      <c r="F34" s="21"/>
    </row>
    <row r="35" spans="1:6" ht="14.25" x14ac:dyDescent="0.2">
      <c r="A35" s="21"/>
      <c r="B35" s="179"/>
      <c r="C35" s="179"/>
      <c r="D35" s="179"/>
      <c r="E35" s="28"/>
      <c r="F35" s="21"/>
    </row>
    <row r="36" spans="1:6" ht="14.25" x14ac:dyDescent="0.2">
      <c r="A36" s="21"/>
      <c r="B36" s="179" t="s">
        <v>748</v>
      </c>
      <c r="C36" s="179"/>
      <c r="D36" s="179"/>
      <c r="E36" s="28"/>
      <c r="F36" s="21"/>
    </row>
    <row r="37" spans="1:6" ht="14.25" x14ac:dyDescent="0.2">
      <c r="A37" s="21"/>
      <c r="B37" s="179"/>
      <c r="C37" s="179"/>
      <c r="D37" s="179"/>
      <c r="E37" s="28"/>
      <c r="F37" s="21"/>
    </row>
    <row r="38" spans="1:6" ht="14.25" x14ac:dyDescent="0.2">
      <c r="A38" s="21"/>
      <c r="B38" s="179" t="s">
        <v>719</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7.75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2712.5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2712.5</v>
      </c>
      <c r="F70" s="21"/>
    </row>
    <row r="71" spans="1:6" ht="13.5" customHeight="1" x14ac:dyDescent="0.2">
      <c r="A71" s="21"/>
      <c r="B71" s="26" t="s">
        <v>5</v>
      </c>
      <c r="C71" s="31">
        <v>0.05</v>
      </c>
      <c r="D71" s="26"/>
      <c r="E71" s="35">
        <f>ROUND(E70*C71,2)</f>
        <v>135.63</v>
      </c>
      <c r="F71" s="21"/>
    </row>
    <row r="72" spans="1:6" ht="13.5" customHeight="1" x14ac:dyDescent="0.2">
      <c r="A72" s="21"/>
      <c r="B72" s="26" t="s">
        <v>4</v>
      </c>
      <c r="C72" s="43">
        <v>9.9750000000000005E-2</v>
      </c>
      <c r="D72" s="26"/>
      <c r="E72" s="36">
        <f>ROUND(E70*C72,2)</f>
        <v>270.57</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3118.7000000000003</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3118.7000000000003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42:B66 B33:B40" xr:uid="{72315E05-F102-4330-8FA8-A46515F90D1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C1DC-36BA-448A-943C-0ACAB30FAFA0}">
  <sheetPr>
    <pageSetUpPr fitToPage="1"/>
  </sheetPr>
  <dimension ref="A12:F90"/>
  <sheetViews>
    <sheetView view="pageBreakPreview" topLeftCell="A33"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750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ht="14.25" x14ac:dyDescent="0.2">
      <c r="A31" s="17"/>
      <c r="B31" s="22" t="s">
        <v>166</v>
      </c>
      <c r="C31" s="17"/>
      <c r="D31" s="17"/>
      <c r="E31" s="17"/>
    </row>
    <row r="32" spans="1:6" ht="14.25" x14ac:dyDescent="0.2">
      <c r="A32" s="21"/>
      <c r="C32" s="22"/>
      <c r="D32" s="22"/>
      <c r="E32" s="28"/>
      <c r="F32" s="21"/>
    </row>
    <row r="33" spans="1:6" ht="14.25" x14ac:dyDescent="0.2">
      <c r="A33" s="21"/>
      <c r="B33" s="171" t="s">
        <v>752</v>
      </c>
      <c r="C33" s="171"/>
      <c r="D33" s="171"/>
      <c r="E33" s="28"/>
      <c r="F33" s="21"/>
    </row>
    <row r="34" spans="1:6" ht="14.25" x14ac:dyDescent="0.2">
      <c r="A34" s="21"/>
      <c r="B34" s="171"/>
      <c r="C34" s="171"/>
      <c r="D34" s="171"/>
      <c r="E34" s="28"/>
      <c r="F34" s="21"/>
    </row>
    <row r="35" spans="1:6" ht="14.25" x14ac:dyDescent="0.2">
      <c r="A35" s="21"/>
      <c r="B35" s="171" t="s">
        <v>751</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82"/>
      <c r="C40" s="182"/>
      <c r="D40" s="182"/>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6.25*350</f>
        <v>2187.5</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2187.5</v>
      </c>
      <c r="F70" s="21"/>
    </row>
    <row r="71" spans="1:6" ht="13.5" customHeight="1" x14ac:dyDescent="0.2">
      <c r="A71" s="21"/>
      <c r="B71" s="26" t="s">
        <v>5</v>
      </c>
      <c r="C71" s="31">
        <v>0.05</v>
      </c>
      <c r="D71" s="26"/>
      <c r="E71" s="35">
        <f>ROUND(E70*C71,2)</f>
        <v>109.38</v>
      </c>
      <c r="F71" s="21"/>
    </row>
    <row r="72" spans="1:6" ht="13.5" customHeight="1" x14ac:dyDescent="0.2">
      <c r="A72" s="21"/>
      <c r="B72" s="26" t="s">
        <v>4</v>
      </c>
      <c r="C72" s="43">
        <v>9.9750000000000005E-2</v>
      </c>
      <c r="D72" s="26"/>
      <c r="E72" s="36">
        <f>ROUND(E70*C72,2)</f>
        <v>218.2</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2515.08</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2515.08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41:B66 B33:B39" xr:uid="{7188AB8C-4807-4303-973A-B4B77CE4BEA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F79C-5A06-4EB6-AAD9-A2C6B3BEA3C8}">
  <sheetPr>
    <pageSetUpPr fitToPage="1"/>
  </sheetPr>
  <dimension ref="A12:F90"/>
  <sheetViews>
    <sheetView view="pageBreakPreview" topLeftCell="A19"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753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c r="C34" s="179"/>
      <c r="D34" s="179"/>
      <c r="E34" s="28"/>
      <c r="F34" s="21"/>
    </row>
    <row r="35" spans="1:6" ht="14.25" x14ac:dyDescent="0.2">
      <c r="A35" s="21"/>
      <c r="B35" s="179" t="s">
        <v>754</v>
      </c>
      <c r="C35" s="179"/>
      <c r="D35" s="179"/>
      <c r="E35" s="28"/>
      <c r="F35" s="21"/>
    </row>
    <row r="36" spans="1:6" ht="14.25" x14ac:dyDescent="0.2">
      <c r="A36" s="21"/>
      <c r="B36" s="179"/>
      <c r="C36" s="179"/>
      <c r="D36" s="179"/>
      <c r="E36" s="28"/>
      <c r="F36" s="21"/>
    </row>
    <row r="37" spans="1:6" ht="14.25" x14ac:dyDescent="0.2">
      <c r="A37" s="21"/>
      <c r="B37" s="179" t="s">
        <v>758</v>
      </c>
      <c r="C37" s="179"/>
      <c r="D37" s="179"/>
      <c r="E37" s="28"/>
      <c r="F37" s="21"/>
    </row>
    <row r="38" spans="1:6" ht="14.25" x14ac:dyDescent="0.2">
      <c r="A38" s="21"/>
      <c r="B38" s="179"/>
      <c r="C38" s="179"/>
      <c r="D38" s="179"/>
      <c r="E38" s="28"/>
      <c r="F38" s="21"/>
    </row>
    <row r="39" spans="1:6" ht="14.25" x14ac:dyDescent="0.2">
      <c r="A39" s="21"/>
      <c r="B39" s="179" t="s">
        <v>556</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6</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2100</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2100</v>
      </c>
      <c r="F70" s="21"/>
    </row>
    <row r="71" spans="1:6" ht="13.5" customHeight="1" x14ac:dyDescent="0.2">
      <c r="A71" s="21"/>
      <c r="B71" s="26" t="s">
        <v>5</v>
      </c>
      <c r="C71" s="31">
        <v>0.05</v>
      </c>
      <c r="D71" s="26"/>
      <c r="E71" s="35">
        <f>ROUND(E70*C71,2)</f>
        <v>105</v>
      </c>
      <c r="F71" s="21"/>
    </row>
    <row r="72" spans="1:6" ht="13.5" customHeight="1" x14ac:dyDescent="0.2">
      <c r="A72" s="21"/>
      <c r="B72" s="26" t="s">
        <v>4</v>
      </c>
      <c r="C72" s="43">
        <v>9.9750000000000005E-2</v>
      </c>
      <c r="D72" s="26"/>
      <c r="E72" s="36">
        <f>ROUND(E70*C72,2)</f>
        <v>209.48</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2414.48</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2414.48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9A44B44F-79F6-406A-9C32-7233E909326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6EA19-1D4A-454C-ACA2-6A2BC812D2BC}">
  <sheetPr>
    <pageSetUpPr fitToPage="1"/>
  </sheetPr>
  <dimension ref="A12:F90"/>
  <sheetViews>
    <sheetView view="pageBreakPreview" topLeftCell="A19"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740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755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754</v>
      </c>
      <c r="C34" s="179"/>
      <c r="D34" s="179"/>
      <c r="E34" s="28"/>
      <c r="F34" s="21"/>
    </row>
    <row r="35" spans="1:6" ht="14.25" x14ac:dyDescent="0.2">
      <c r="A35" s="21"/>
      <c r="B35" s="179"/>
      <c r="C35" s="179"/>
      <c r="D35" s="179"/>
      <c r="E35" s="28"/>
      <c r="F35" s="21"/>
    </row>
    <row r="36" spans="1:6" ht="14.25" x14ac:dyDescent="0.2">
      <c r="A36" s="21"/>
      <c r="B36" s="179" t="s">
        <v>758</v>
      </c>
      <c r="C36" s="179"/>
      <c r="D36" s="179"/>
      <c r="E36" s="28"/>
      <c r="F36" s="21"/>
    </row>
    <row r="37" spans="1:6" ht="14.25" x14ac:dyDescent="0.2">
      <c r="A37" s="21"/>
      <c r="B37" s="179"/>
      <c r="C37" s="179"/>
      <c r="D37" s="179"/>
      <c r="E37" s="28"/>
      <c r="F37" s="21"/>
    </row>
    <row r="38" spans="1:6" ht="14.25" x14ac:dyDescent="0.2">
      <c r="A38" s="21"/>
      <c r="B38" s="179" t="s">
        <v>556</v>
      </c>
      <c r="C38" s="179"/>
      <c r="D38" s="179"/>
      <c r="E38" s="28"/>
      <c r="F38" s="21"/>
    </row>
    <row r="39" spans="1:6" ht="14.25" x14ac:dyDescent="0.2">
      <c r="A39" s="21"/>
      <c r="B39" s="179"/>
      <c r="C39" s="179"/>
      <c r="D39" s="179"/>
      <c r="E39" s="28"/>
      <c r="F39" s="21"/>
    </row>
    <row r="40" spans="1:6" ht="14.25" x14ac:dyDescent="0.2">
      <c r="A40" s="21"/>
      <c r="B40" s="179" t="s">
        <v>555</v>
      </c>
      <c r="C40" s="179"/>
      <c r="D40" s="179"/>
      <c r="E40" s="28"/>
      <c r="F40" s="21"/>
    </row>
    <row r="41" spans="1:6" ht="14.25" x14ac:dyDescent="0.2">
      <c r="A41" s="21"/>
      <c r="B41" s="179"/>
      <c r="C41" s="179"/>
      <c r="D41" s="179"/>
      <c r="E41" s="28"/>
      <c r="F41" s="21"/>
    </row>
    <row r="42" spans="1:6" ht="14.25" x14ac:dyDescent="0.2">
      <c r="A42" s="21"/>
      <c r="B42" s="179" t="s">
        <v>756</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9.75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3412.5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3412.5</v>
      </c>
      <c r="F70" s="21"/>
    </row>
    <row r="71" spans="1:6" ht="13.5" customHeight="1" x14ac:dyDescent="0.2">
      <c r="A71" s="21"/>
      <c r="B71" s="26" t="s">
        <v>5</v>
      </c>
      <c r="C71" s="31">
        <v>0.05</v>
      </c>
      <c r="D71" s="26"/>
      <c r="E71" s="35">
        <f>ROUND(E70*C71,2)</f>
        <v>170.63</v>
      </c>
      <c r="F71" s="21"/>
    </row>
    <row r="72" spans="1:6" ht="13.5" customHeight="1" x14ac:dyDescent="0.2">
      <c r="A72" s="21"/>
      <c r="B72" s="26" t="s">
        <v>4</v>
      </c>
      <c r="C72" s="43">
        <v>9.9750000000000005E-2</v>
      </c>
      <c r="D72" s="26"/>
      <c r="E72" s="36">
        <f>ROUND(E70*C72,2)</f>
        <v>340.4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3923.53</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3923.53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3E863141-57AE-4A69-A920-07B05A01E74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72558-3DAC-40EB-A434-8F79FB1F3F43}">
  <sheetPr>
    <pageSetUpPr fitToPage="1"/>
  </sheetPr>
  <dimension ref="A12:F90"/>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754</v>
      </c>
      <c r="C34" s="179"/>
      <c r="D34" s="179"/>
      <c r="E34" s="28"/>
      <c r="F34" s="21"/>
    </row>
    <row r="35" spans="1:6" ht="14.25" x14ac:dyDescent="0.2">
      <c r="A35" s="21"/>
      <c r="B35" s="179"/>
      <c r="C35" s="179"/>
      <c r="D35" s="179"/>
      <c r="E35" s="28"/>
      <c r="F35" s="21"/>
    </row>
    <row r="36" spans="1:6" ht="14.25" customHeight="1" x14ac:dyDescent="0.2">
      <c r="A36" s="21"/>
      <c r="B36" s="179" t="s">
        <v>758</v>
      </c>
      <c r="C36" s="179"/>
      <c r="D36" s="179"/>
      <c r="E36" s="28"/>
      <c r="F36" s="21"/>
    </row>
    <row r="37" spans="1:6" ht="14.25" x14ac:dyDescent="0.2">
      <c r="A37" s="21"/>
      <c r="B37" s="179"/>
      <c r="C37" s="179"/>
      <c r="D37" s="179"/>
      <c r="E37" s="28"/>
      <c r="F37" s="21"/>
    </row>
    <row r="38" spans="1:6" ht="14.25" x14ac:dyDescent="0.2">
      <c r="A38" s="21"/>
      <c r="B38" s="179" t="s">
        <v>556</v>
      </c>
      <c r="C38" s="179"/>
      <c r="D38" s="179"/>
      <c r="E38" s="28"/>
      <c r="F38" s="21"/>
    </row>
    <row r="39" spans="1:6" ht="14.25" x14ac:dyDescent="0.2">
      <c r="A39" s="21"/>
      <c r="B39" s="179"/>
      <c r="C39" s="179"/>
      <c r="D39" s="179"/>
      <c r="E39" s="28"/>
      <c r="F39" s="21"/>
    </row>
    <row r="40" spans="1:6" ht="14.25" x14ac:dyDescent="0.2">
      <c r="A40" s="21"/>
      <c r="B40" s="179" t="s">
        <v>555</v>
      </c>
      <c r="C40" s="179"/>
      <c r="D40" s="179"/>
      <c r="E40" s="28"/>
      <c r="F40" s="21"/>
    </row>
    <row r="41" spans="1:6" ht="14.25" x14ac:dyDescent="0.2">
      <c r="A41" s="21"/>
      <c r="B41" s="179"/>
      <c r="C41" s="179"/>
      <c r="D41" s="179"/>
      <c r="E41" s="28"/>
      <c r="F41" s="21"/>
    </row>
    <row r="42" spans="1:6" ht="14.25" x14ac:dyDescent="0.2">
      <c r="A42" s="21"/>
      <c r="B42" s="179" t="s">
        <v>756</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s="87" customFormat="1" ht="14.25" x14ac:dyDescent="0.2">
      <c r="A64" s="83"/>
      <c r="B64" s="84"/>
      <c r="C64" s="85" t="s">
        <v>637</v>
      </c>
      <c r="D64" s="85" t="s">
        <v>638</v>
      </c>
      <c r="E64" s="86"/>
      <c r="F64" s="83"/>
    </row>
    <row r="65" spans="1:6" s="87" customFormat="1" ht="14.25" x14ac:dyDescent="0.2">
      <c r="A65" s="83"/>
      <c r="B65" s="84"/>
      <c r="C65" s="88">
        <v>13.75</v>
      </c>
      <c r="D65" s="89">
        <v>350</v>
      </c>
      <c r="E65" s="86"/>
      <c r="F65" s="83"/>
    </row>
    <row r="66" spans="1:6" ht="13.5" customHeight="1" x14ac:dyDescent="0.2">
      <c r="A66" s="21"/>
      <c r="B66" s="171"/>
      <c r="C66" s="171"/>
      <c r="D66" s="171"/>
      <c r="E66" s="28"/>
      <c r="F66" s="21"/>
    </row>
    <row r="67" spans="1:6" ht="13.5" customHeight="1" x14ac:dyDescent="0.2">
      <c r="A67" s="21"/>
      <c r="B67" s="25" t="s">
        <v>18</v>
      </c>
      <c r="C67" s="26"/>
      <c r="D67" s="26"/>
      <c r="E67" s="29">
        <f>D65*C65</f>
        <v>4812.5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4812.5</v>
      </c>
      <c r="F70" s="21"/>
    </row>
    <row r="71" spans="1:6" ht="13.5" customHeight="1" x14ac:dyDescent="0.2">
      <c r="A71" s="21"/>
      <c r="B71" s="26" t="s">
        <v>5</v>
      </c>
      <c r="C71" s="31">
        <v>0.05</v>
      </c>
      <c r="D71" s="26"/>
      <c r="E71" s="35">
        <f>ROUND(E70*C71,2)</f>
        <v>240.63</v>
      </c>
      <c r="F71" s="21"/>
    </row>
    <row r="72" spans="1:6" ht="13.5" customHeight="1" x14ac:dyDescent="0.2">
      <c r="A72" s="21"/>
      <c r="B72" s="26" t="s">
        <v>4</v>
      </c>
      <c r="C72" s="43">
        <v>9.9750000000000005E-2</v>
      </c>
      <c r="D72" s="26"/>
      <c r="E72" s="36">
        <f>ROUND(E70*C72,2)</f>
        <v>480.05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5533.18</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5533.18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33:B66" xr:uid="{3CAA6F71-FDF1-42D3-A872-720955DE393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4"/>
  <sheetViews>
    <sheetView view="pageBreakPreview" topLeftCell="A13" zoomScale="80" zoomScaleNormal="100" zoomScaleSheetLayoutView="80" workbookViewId="0">
      <selection activeCell="B61" sqref="B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120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45" t="s">
        <v>122</v>
      </c>
      <c r="C36" s="45"/>
      <c r="D36" s="45"/>
      <c r="E36" s="28"/>
      <c r="F36" s="21"/>
    </row>
    <row r="37" spans="1:6" ht="14.25" x14ac:dyDescent="0.2">
      <c r="A37" s="21"/>
      <c r="B37" s="45"/>
      <c r="C37" s="45"/>
      <c r="D37" s="45"/>
      <c r="E37" s="28"/>
      <c r="F37" s="21"/>
    </row>
    <row r="38" spans="1:6" ht="28.5" customHeight="1" x14ac:dyDescent="0.2">
      <c r="A38" s="21"/>
      <c r="B38" s="179" t="s">
        <v>125</v>
      </c>
      <c r="C38" s="179"/>
      <c r="D38" s="179"/>
      <c r="E38" s="28"/>
      <c r="F38" s="21"/>
    </row>
    <row r="39" spans="1:6" ht="14.25" x14ac:dyDescent="0.2">
      <c r="A39" s="21"/>
      <c r="B39" s="46"/>
      <c r="C39" s="45"/>
      <c r="D39" s="45"/>
      <c r="E39" s="28"/>
      <c r="F39" s="21"/>
    </row>
    <row r="40" spans="1:6" ht="14.25" x14ac:dyDescent="0.2">
      <c r="A40" s="21"/>
      <c r="B40" s="179" t="s">
        <v>126</v>
      </c>
      <c r="C40" s="179"/>
      <c r="D40" s="179"/>
      <c r="E40" s="28"/>
      <c r="F40" s="21"/>
    </row>
    <row r="41" spans="1:6" ht="13.5" customHeight="1" x14ac:dyDescent="0.2">
      <c r="A41" s="21"/>
      <c r="B41" s="179"/>
      <c r="C41" s="179"/>
      <c r="D41" s="179"/>
      <c r="E41" s="28"/>
      <c r="F41" s="21"/>
    </row>
    <row r="42" spans="1:6" ht="13.5" customHeight="1" x14ac:dyDescent="0.2">
      <c r="A42" s="21"/>
      <c r="B42" s="45" t="s">
        <v>107</v>
      </c>
      <c r="C42" s="45"/>
      <c r="D42" s="45"/>
      <c r="E42" s="28"/>
      <c r="F42" s="21"/>
    </row>
    <row r="43" spans="1:6" ht="13.5" customHeight="1" x14ac:dyDescent="0.2">
      <c r="A43" s="21"/>
      <c r="B43" s="46"/>
      <c r="C43" s="46"/>
      <c r="D43" s="46"/>
      <c r="E43" s="28"/>
      <c r="F43" s="21"/>
    </row>
    <row r="44" spans="1:6" ht="28.5" x14ac:dyDescent="0.2">
      <c r="A44" s="21"/>
      <c r="B44" s="45" t="s">
        <v>127</v>
      </c>
      <c r="C44" s="45"/>
      <c r="D44" s="45"/>
      <c r="E44" s="28"/>
      <c r="F44" s="21"/>
    </row>
    <row r="45" spans="1:6" ht="14.25" x14ac:dyDescent="0.2">
      <c r="A45" s="21"/>
      <c r="B45" s="45"/>
      <c r="C45" s="45"/>
      <c r="D45" s="45"/>
      <c r="E45" s="28"/>
      <c r="F45" s="21"/>
    </row>
    <row r="46" spans="1:6" ht="14.25" x14ac:dyDescent="0.2">
      <c r="A46" s="21"/>
      <c r="B46" s="45" t="s">
        <v>123</v>
      </c>
      <c r="C46" s="45"/>
      <c r="D46" s="45"/>
      <c r="E46" s="28"/>
      <c r="F46" s="21"/>
    </row>
    <row r="47" spans="1:6" ht="14.25" x14ac:dyDescent="0.2">
      <c r="A47" s="21"/>
      <c r="B47" s="45"/>
      <c r="C47" s="45"/>
      <c r="D47" s="45"/>
      <c r="E47" s="28"/>
      <c r="F47" s="21"/>
    </row>
    <row r="48" spans="1:6" ht="14.25" x14ac:dyDescent="0.2">
      <c r="A48" s="21"/>
      <c r="B48" s="179" t="s">
        <v>124</v>
      </c>
      <c r="C48" s="179"/>
      <c r="D48" s="179"/>
      <c r="E48" s="28"/>
      <c r="F48" s="21"/>
    </row>
    <row r="49" spans="1:6" ht="14.25" x14ac:dyDescent="0.2">
      <c r="A49" s="21"/>
      <c r="B49" s="46"/>
      <c r="C49" s="46"/>
      <c r="D49" s="46"/>
      <c r="E49" s="28"/>
      <c r="F49" s="21"/>
    </row>
    <row r="50" spans="1:6" ht="14.25" x14ac:dyDescent="0.2">
      <c r="A50" s="21"/>
      <c r="B50" s="45" t="s">
        <v>98</v>
      </c>
      <c r="C50" s="46"/>
      <c r="D50" s="46"/>
      <c r="E50" s="28"/>
      <c r="F50" s="21"/>
    </row>
    <row r="51" spans="1:6" ht="14.25" x14ac:dyDescent="0.2">
      <c r="A51" s="21"/>
      <c r="B51" s="46"/>
      <c r="C51" s="46"/>
      <c r="D51" s="46"/>
      <c r="E51" s="28"/>
      <c r="F51" s="21"/>
    </row>
    <row r="52" spans="1:6" ht="14.25" customHeight="1" x14ac:dyDescent="0.2">
      <c r="A52" s="21"/>
      <c r="B52" s="45" t="s">
        <v>92</v>
      </c>
      <c r="C52" s="45"/>
      <c r="D52" s="45"/>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c r="C56" s="179"/>
      <c r="D56" s="179"/>
      <c r="E56" s="28"/>
      <c r="F56" s="21"/>
    </row>
    <row r="57" spans="1:6" ht="14.25" x14ac:dyDescent="0.2">
      <c r="A57" s="21"/>
      <c r="B57" s="46"/>
      <c r="C57" s="46"/>
      <c r="D57" s="46"/>
      <c r="E57" s="28"/>
      <c r="F57" s="21"/>
    </row>
    <row r="58" spans="1:6" ht="14.25" x14ac:dyDescent="0.2">
      <c r="A58" s="21"/>
      <c r="B58" s="45"/>
      <c r="C58" s="46"/>
      <c r="D58" s="46"/>
      <c r="E58" s="28"/>
      <c r="F58" s="21"/>
    </row>
    <row r="59" spans="1:6" ht="14.25" x14ac:dyDescent="0.2">
      <c r="A59" s="21"/>
      <c r="B59" s="46"/>
      <c r="C59" s="46"/>
      <c r="D59" s="46"/>
      <c r="E59" s="28"/>
      <c r="F59" s="21"/>
    </row>
    <row r="60" spans="1:6" ht="14.25" x14ac:dyDescent="0.2">
      <c r="A60" s="21"/>
      <c r="B60" s="45"/>
      <c r="C60" s="45"/>
      <c r="D60" s="45"/>
      <c r="E60" s="28"/>
      <c r="F60" s="21"/>
    </row>
    <row r="61" spans="1:6" ht="14.25" x14ac:dyDescent="0.2">
      <c r="A61" s="21"/>
      <c r="B61" s="46"/>
      <c r="C61" s="45"/>
      <c r="D61" s="45"/>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5"/>
      <c r="C65" s="45"/>
      <c r="D65" s="45"/>
      <c r="E65" s="28"/>
      <c r="F65" s="21"/>
    </row>
    <row r="66" spans="1:6" ht="14.25" x14ac:dyDescent="0.2">
      <c r="A66" s="21"/>
      <c r="B66" s="45"/>
      <c r="C66" s="45"/>
      <c r="D66" s="45"/>
      <c r="E66" s="28"/>
      <c r="F66" s="21"/>
    </row>
    <row r="67" spans="1:6" ht="14.25" x14ac:dyDescent="0.2">
      <c r="A67" s="21"/>
      <c r="B67" s="46"/>
      <c r="C67" s="45"/>
      <c r="D67" s="45"/>
      <c r="E67" s="28"/>
      <c r="F67" s="21"/>
    </row>
    <row r="68" spans="1:6" ht="14.25" x14ac:dyDescent="0.2">
      <c r="A68" s="21"/>
      <c r="B68" s="179"/>
      <c r="C68" s="179"/>
      <c r="D68" s="179"/>
      <c r="E68" s="28"/>
      <c r="F68" s="21"/>
    </row>
    <row r="69" spans="1:6" ht="14.25" x14ac:dyDescent="0.2">
      <c r="A69" s="21"/>
      <c r="B69" s="179"/>
      <c r="C69" s="179"/>
      <c r="D69" s="179"/>
      <c r="E69" s="28"/>
      <c r="F69" s="21"/>
    </row>
    <row r="70" spans="1:6" ht="13.5" customHeight="1" x14ac:dyDescent="0.2">
      <c r="A70" s="21"/>
      <c r="B70" s="171"/>
      <c r="C70" s="171"/>
      <c r="D70" s="171"/>
      <c r="E70" s="28"/>
      <c r="F70" s="21"/>
    </row>
    <row r="71" spans="1:6" ht="13.5" customHeight="1" x14ac:dyDescent="0.2">
      <c r="A71" s="21"/>
      <c r="B71" s="25" t="s">
        <v>18</v>
      </c>
      <c r="C71" s="26"/>
      <c r="D71" s="26"/>
      <c r="E71" s="29">
        <f>72*225</f>
        <v>16200</v>
      </c>
      <c r="F71" s="21"/>
    </row>
    <row r="72" spans="1:6" ht="13.5" customHeight="1" x14ac:dyDescent="0.2">
      <c r="A72" s="21"/>
      <c r="B72" s="34" t="s">
        <v>128</v>
      </c>
      <c r="C72" s="26"/>
      <c r="D72" s="26"/>
      <c r="E72" s="30">
        <v>814.57</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17014.57</v>
      </c>
      <c r="F74" s="21"/>
    </row>
    <row r="75" spans="1:6" ht="13.5" customHeight="1" x14ac:dyDescent="0.2">
      <c r="A75" s="21"/>
      <c r="B75" s="26" t="s">
        <v>5</v>
      </c>
      <c r="C75" s="31">
        <v>0.05</v>
      </c>
      <c r="D75" s="26"/>
      <c r="E75" s="35">
        <f>ROUND(E74*C75,2)</f>
        <v>850.73</v>
      </c>
      <c r="F75" s="21"/>
    </row>
    <row r="76" spans="1:6" ht="13.5" customHeight="1" x14ac:dyDescent="0.2">
      <c r="A76" s="21"/>
      <c r="B76" s="26" t="s">
        <v>4</v>
      </c>
      <c r="C76" s="43">
        <v>9.9750000000000005E-2</v>
      </c>
      <c r="D76" s="26"/>
      <c r="E76" s="36">
        <f>C76*E74</f>
        <v>1697.2033575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19562.503357499998</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19562.503357499998</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0">
    <mergeCell ref="B92:D92"/>
    <mergeCell ref="B40:D40"/>
    <mergeCell ref="B38:D38"/>
    <mergeCell ref="B48:D48"/>
    <mergeCell ref="B81:D81"/>
    <mergeCell ref="B85:E85"/>
    <mergeCell ref="A86:F86"/>
    <mergeCell ref="A87:F87"/>
    <mergeCell ref="B89:E89"/>
    <mergeCell ref="A90:F90"/>
    <mergeCell ref="B68:D68"/>
    <mergeCell ref="B69:D69"/>
    <mergeCell ref="B70:D70"/>
    <mergeCell ref="B79:D79"/>
    <mergeCell ref="B80:D80"/>
    <mergeCell ref="B56:D56"/>
    <mergeCell ref="A31:F31"/>
    <mergeCell ref="B34:D34"/>
    <mergeCell ref="B35:D35"/>
    <mergeCell ref="B41:D41"/>
  </mergeCells>
  <dataValidations count="1">
    <dataValidation type="list" allowBlank="1" showInputMessage="1" showErrorMessage="1" sqref="B79:B81 B68:B70 B40:B42 B62 B64:B66 B58 B12:B20 B34:B37 B54:B56 B60 B44:B45 B47:B48 B52 B50" xr:uid="{00000000-0002-0000-10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CC0BA-2EF8-425A-8889-92D6FFD5699A}">
  <sheetPr>
    <pageSetUpPr fitToPage="1"/>
  </sheetPr>
  <dimension ref="A1:F88"/>
  <sheetViews>
    <sheetView workbookViewId="0">
      <selection activeCell="B33" sqref="B33"/>
    </sheetView>
  </sheetViews>
  <sheetFormatPr baseColWidth="10" defaultRowHeight="12.75" x14ac:dyDescent="0.2"/>
  <cols>
    <col min="1" max="1" width="5.140625" style="92" customWidth="1"/>
    <col min="2" max="2" width="120" style="92" customWidth="1"/>
    <col min="3" max="3" width="11.5703125" style="92" customWidth="1"/>
    <col min="4" max="4" width="17.5703125" style="92" customWidth="1"/>
    <col min="5" max="5" width="17.7109375" style="92" customWidth="1"/>
    <col min="6" max="6" width="10.5703125" style="92" customWidth="1"/>
    <col min="7" max="16384" width="11.42578125" style="92"/>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775</v>
      </c>
      <c r="C21" s="115"/>
      <c r="D21" s="98"/>
      <c r="E21" s="97"/>
      <c r="F21" s="97"/>
    </row>
    <row r="22" spans="1:6" ht="15" customHeight="1" x14ac:dyDescent="0.2">
      <c r="A22" s="99"/>
      <c r="B22" s="99"/>
      <c r="C22" s="99"/>
      <c r="D22" s="98"/>
      <c r="E22" s="97"/>
      <c r="F22" s="97"/>
    </row>
    <row r="23" spans="1:6" ht="15" customHeight="1" x14ac:dyDescent="0.2">
      <c r="A23" s="99"/>
      <c r="B23" s="115" t="s">
        <v>774</v>
      </c>
      <c r="C23" s="115"/>
      <c r="D23" s="98"/>
      <c r="E23" s="97"/>
      <c r="F23" s="97"/>
    </row>
    <row r="24" spans="1:6" ht="15" customHeight="1" x14ac:dyDescent="0.2">
      <c r="A24" s="99"/>
      <c r="B24" s="151" t="s">
        <v>773</v>
      </c>
      <c r="C24" s="99"/>
      <c r="D24" s="98"/>
      <c r="E24" s="97"/>
      <c r="F24" s="97"/>
    </row>
    <row r="25" spans="1:6" ht="15" customHeight="1" x14ac:dyDescent="0.2">
      <c r="A25" s="99"/>
      <c r="B25" s="99" t="s">
        <v>772</v>
      </c>
      <c r="C25" s="99"/>
      <c r="D25" s="98"/>
      <c r="E25" s="97"/>
      <c r="F25" s="97"/>
    </row>
    <row r="26" spans="1:6" ht="15" customHeight="1" x14ac:dyDescent="0.2">
      <c r="A26" s="99"/>
      <c r="B26" s="99" t="s">
        <v>771</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770</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769</v>
      </c>
      <c r="C34" s="137"/>
      <c r="D34" s="134"/>
      <c r="E34" s="134"/>
      <c r="F34" s="123"/>
    </row>
    <row r="35" spans="1:6" ht="14.25" customHeight="1" x14ac:dyDescent="0.2">
      <c r="A35" s="120"/>
      <c r="B35" s="138" t="s">
        <v>761</v>
      </c>
      <c r="C35" s="140"/>
      <c r="D35" s="134"/>
      <c r="E35" s="134"/>
      <c r="F35" s="123"/>
    </row>
    <row r="36" spans="1:6" ht="14.25" customHeight="1" x14ac:dyDescent="0.2">
      <c r="A36" s="120"/>
      <c r="B36" s="138" t="s">
        <v>2</v>
      </c>
      <c r="C36" s="137"/>
      <c r="D36" s="134"/>
      <c r="E36" s="134"/>
      <c r="F36" s="123"/>
    </row>
    <row r="37" spans="1:6" ht="14.25" customHeight="1" x14ac:dyDescent="0.2">
      <c r="A37" s="120"/>
      <c r="B37" s="138" t="s">
        <v>761</v>
      </c>
      <c r="C37" s="137"/>
      <c r="D37" s="134"/>
      <c r="E37" s="134"/>
      <c r="F37" s="123"/>
    </row>
    <row r="38" spans="1:6" ht="14.25" customHeight="1" x14ac:dyDescent="0.2">
      <c r="A38" s="120"/>
      <c r="B38" s="138" t="s">
        <v>768</v>
      </c>
      <c r="C38" s="137"/>
      <c r="D38" s="134"/>
      <c r="E38" s="134"/>
      <c r="F38" s="123"/>
    </row>
    <row r="39" spans="1:6" ht="14.25" customHeight="1" x14ac:dyDescent="0.2">
      <c r="A39" s="120"/>
      <c r="B39" s="138" t="s">
        <v>761</v>
      </c>
      <c r="C39" s="137"/>
      <c r="D39" s="134"/>
      <c r="E39" s="134"/>
      <c r="F39" s="123"/>
    </row>
    <row r="40" spans="1:6" ht="14.25" customHeight="1" x14ac:dyDescent="0.2">
      <c r="A40" s="120"/>
      <c r="B40" s="138" t="s">
        <v>767</v>
      </c>
      <c r="C40" s="140"/>
      <c r="D40" s="134"/>
      <c r="E40" s="134"/>
      <c r="F40" s="123"/>
    </row>
    <row r="41" spans="1:6" ht="14.25" customHeight="1" x14ac:dyDescent="0.2">
      <c r="A41" s="120"/>
      <c r="B41" s="138" t="s">
        <v>761</v>
      </c>
      <c r="C41" s="137"/>
      <c r="D41" s="134"/>
      <c r="E41" s="134"/>
      <c r="F41" s="123"/>
    </row>
    <row r="42" spans="1:6" ht="14.25" customHeight="1" x14ac:dyDescent="0.2">
      <c r="A42" s="120"/>
      <c r="B42" s="138" t="s">
        <v>766</v>
      </c>
      <c r="C42" s="137"/>
      <c r="D42" s="134"/>
      <c r="E42" s="134"/>
      <c r="F42" s="123"/>
    </row>
    <row r="43" spans="1:6" ht="14.25" customHeight="1" x14ac:dyDescent="0.2">
      <c r="A43" s="120"/>
      <c r="B43" s="138" t="s">
        <v>761</v>
      </c>
      <c r="C43" s="137"/>
      <c r="D43" s="134"/>
      <c r="E43" s="134"/>
      <c r="F43" s="123"/>
    </row>
    <row r="44" spans="1:6" ht="14.25" customHeight="1" x14ac:dyDescent="0.2">
      <c r="A44" s="120"/>
      <c r="B44" s="138" t="s">
        <v>765</v>
      </c>
      <c r="C44" s="137"/>
      <c r="D44" s="134"/>
      <c r="E44" s="134"/>
      <c r="F44" s="123"/>
    </row>
    <row r="45" spans="1:6" ht="14.25" customHeight="1" x14ac:dyDescent="0.2">
      <c r="A45" s="120"/>
      <c r="B45" s="138" t="s">
        <v>761</v>
      </c>
      <c r="C45" s="137"/>
      <c r="D45" s="134"/>
      <c r="E45" s="134"/>
      <c r="F45" s="123"/>
    </row>
    <row r="46" spans="1:6" ht="14.25" customHeight="1" x14ac:dyDescent="0.2">
      <c r="A46" s="120"/>
      <c r="B46" s="138" t="s">
        <v>764</v>
      </c>
      <c r="C46" s="137"/>
      <c r="D46" s="134"/>
      <c r="E46" s="134"/>
      <c r="F46" s="123"/>
    </row>
    <row r="47" spans="1:6" ht="14.25" customHeight="1" x14ac:dyDescent="0.2">
      <c r="A47" s="120"/>
      <c r="B47" s="138" t="s">
        <v>761</v>
      </c>
      <c r="C47" s="137"/>
      <c r="D47" s="134"/>
      <c r="E47" s="134"/>
      <c r="F47" s="123"/>
    </row>
    <row r="48" spans="1:6" ht="14.25" customHeight="1" x14ac:dyDescent="0.2">
      <c r="A48" s="120"/>
      <c r="B48" s="138" t="s">
        <v>763</v>
      </c>
      <c r="C48" s="137"/>
      <c r="D48" s="134"/>
      <c r="E48" s="134"/>
      <c r="F48" s="123"/>
    </row>
    <row r="49" spans="1:6" ht="14.25" customHeight="1" x14ac:dyDescent="0.2">
      <c r="A49" s="120"/>
      <c r="B49" s="138" t="s">
        <v>761</v>
      </c>
      <c r="C49" s="137"/>
      <c r="D49" s="134"/>
      <c r="E49" s="134"/>
      <c r="F49" s="123"/>
    </row>
    <row r="50" spans="1:6" ht="14.25" customHeight="1" x14ac:dyDescent="0.2">
      <c r="A50" s="120"/>
      <c r="B50" s="138" t="s">
        <v>762</v>
      </c>
      <c r="C50" s="139"/>
      <c r="D50" s="139"/>
      <c r="E50" s="134"/>
      <c r="F50" s="123"/>
    </row>
    <row r="51" spans="1:6" ht="14.25" customHeight="1" x14ac:dyDescent="0.2">
      <c r="A51" s="120"/>
      <c r="B51" s="138" t="s">
        <v>761</v>
      </c>
      <c r="C51" s="137"/>
      <c r="D51" s="134"/>
      <c r="E51" s="134"/>
      <c r="F51" s="123"/>
    </row>
    <row r="52" spans="1:6" ht="14.25" customHeight="1" x14ac:dyDescent="0.2">
      <c r="A52" s="120"/>
      <c r="B52" s="138" t="s">
        <v>556</v>
      </c>
      <c r="C52" s="137"/>
      <c r="D52" s="134"/>
      <c r="E52" s="134"/>
      <c r="F52" s="123"/>
    </row>
    <row r="53" spans="1:6" ht="14.25" customHeight="1" x14ac:dyDescent="0.2">
      <c r="A53" s="120"/>
      <c r="B53" s="138" t="s">
        <v>761</v>
      </c>
      <c r="C53" s="137"/>
      <c r="D53" s="134"/>
      <c r="E53" s="134"/>
      <c r="F53" s="123"/>
    </row>
    <row r="54" spans="1:6" ht="14.25" customHeight="1" x14ac:dyDescent="0.2">
      <c r="A54" s="120"/>
      <c r="B54" s="138" t="s">
        <v>760</v>
      </c>
      <c r="C54" s="137"/>
      <c r="D54" s="134"/>
      <c r="E54" s="134"/>
      <c r="F54" s="123"/>
    </row>
    <row r="55" spans="1:6" ht="14.25" customHeight="1" x14ac:dyDescent="0.2">
      <c r="A55" s="120"/>
      <c r="B55" s="138"/>
      <c r="C55" s="137"/>
      <c r="D55" s="134"/>
      <c r="E55" s="134"/>
      <c r="F55" s="123"/>
    </row>
    <row r="56" spans="1:6" ht="14.25" customHeight="1" x14ac:dyDescent="0.2">
      <c r="A56" s="120"/>
      <c r="B56" s="138"/>
      <c r="C56" s="137"/>
      <c r="D56" s="134"/>
      <c r="E56" s="134"/>
      <c r="F56" s="123"/>
    </row>
    <row r="57" spans="1:6" ht="14.25" customHeight="1" x14ac:dyDescent="0.2">
      <c r="A57" s="120"/>
      <c r="B57" s="138"/>
      <c r="C57" s="137"/>
      <c r="D57" s="134"/>
      <c r="E57" s="134"/>
      <c r="F57" s="123"/>
    </row>
    <row r="58" spans="1:6" ht="14.25" customHeight="1" x14ac:dyDescent="0.2">
      <c r="A58" s="120"/>
      <c r="B58" s="138"/>
      <c r="C58" s="137"/>
      <c r="D58" s="134"/>
      <c r="E58" s="134"/>
      <c r="F58" s="123"/>
    </row>
    <row r="59" spans="1:6" ht="14.25" customHeight="1" x14ac:dyDescent="0.2">
      <c r="A59" s="120"/>
      <c r="B59" s="138"/>
      <c r="C59" s="137"/>
      <c r="D59" s="134"/>
      <c r="E59" s="134"/>
      <c r="F59" s="123"/>
    </row>
    <row r="60" spans="1:6" ht="14.25" customHeight="1" x14ac:dyDescent="0.2">
      <c r="A60" s="120"/>
      <c r="B60" s="138"/>
      <c r="C60" s="137"/>
      <c r="D60" s="134"/>
      <c r="E60" s="134"/>
      <c r="F60" s="123"/>
    </row>
    <row r="61" spans="1:6" ht="14.25" customHeight="1" x14ac:dyDescent="0.2">
      <c r="A61" s="120"/>
      <c r="B61" s="138"/>
      <c r="C61" s="137"/>
      <c r="D61" s="134"/>
      <c r="E61" s="134"/>
      <c r="F61" s="123"/>
    </row>
    <row r="62" spans="1:6" ht="14.25" customHeight="1" x14ac:dyDescent="0.2">
      <c r="A62" s="120"/>
      <c r="B62" s="138"/>
      <c r="C62" s="137"/>
      <c r="D62" s="134"/>
      <c r="E62" s="134"/>
      <c r="F62" s="123"/>
    </row>
    <row r="63" spans="1:6" ht="14.25" customHeight="1" x14ac:dyDescent="0.2">
      <c r="A63" s="120"/>
      <c r="B63" s="124"/>
      <c r="C63" s="136"/>
      <c r="D63" s="135"/>
      <c r="E63" s="134"/>
      <c r="F63" s="123"/>
    </row>
    <row r="64" spans="1:6" ht="14.25" customHeight="1" x14ac:dyDescent="0.2">
      <c r="A64" s="120"/>
      <c r="B64" s="124"/>
      <c r="C64" s="133"/>
      <c r="D64" s="132"/>
      <c r="E64" s="123"/>
      <c r="F64" s="123"/>
    </row>
    <row r="65" spans="1:6" ht="14.25" customHeight="1" x14ac:dyDescent="0.2">
      <c r="A65" s="120"/>
      <c r="B65" s="131"/>
      <c r="C65" s="130" t="s">
        <v>637</v>
      </c>
      <c r="D65" s="129" t="s">
        <v>638</v>
      </c>
      <c r="E65" s="123"/>
      <c r="F65" s="123"/>
    </row>
    <row r="66" spans="1:6" ht="14.25" customHeight="1" x14ac:dyDescent="0.2">
      <c r="A66" s="120"/>
      <c r="B66" s="128"/>
      <c r="C66" s="127">
        <v>17.25</v>
      </c>
      <c r="D66" s="126">
        <v>350</v>
      </c>
      <c r="E66" s="125"/>
      <c r="F66" s="125"/>
    </row>
    <row r="67" spans="1:6" ht="14.25" customHeight="1" x14ac:dyDescent="0.2">
      <c r="A67" s="120"/>
      <c r="B67" s="124"/>
      <c r="C67" s="120"/>
      <c r="D67" s="120"/>
      <c r="E67" s="123"/>
      <c r="F67" s="123"/>
    </row>
    <row r="68" spans="1:6" ht="13.5" customHeight="1" x14ac:dyDescent="0.2">
      <c r="A68" s="120"/>
      <c r="B68" s="122"/>
      <c r="C68" s="121"/>
      <c r="D68" s="121"/>
      <c r="E68" s="121"/>
      <c r="F68" s="120"/>
    </row>
    <row r="69" spans="1:6" ht="15.95" customHeight="1" x14ac:dyDescent="0.2">
      <c r="A69" s="99"/>
      <c r="B69" s="104" t="s">
        <v>18</v>
      </c>
      <c r="C69" s="104"/>
      <c r="D69" s="98"/>
      <c r="E69" s="119">
        <v>6037.5</v>
      </c>
      <c r="F69" s="119"/>
    </row>
    <row r="70" spans="1:6" ht="15.95" customHeight="1" x14ac:dyDescent="0.2">
      <c r="A70" s="99"/>
      <c r="B70" s="118" t="s">
        <v>15</v>
      </c>
      <c r="C70" s="111"/>
      <c r="D70" s="98"/>
      <c r="E70" s="116">
        <v>25</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6062.5</v>
      </c>
      <c r="F73" s="114"/>
    </row>
    <row r="74" spans="1:6" ht="15.95" customHeight="1" x14ac:dyDescent="0.2">
      <c r="A74" s="99"/>
      <c r="B74" s="111" t="s">
        <v>5</v>
      </c>
      <c r="C74" s="113">
        <v>0.05</v>
      </c>
      <c r="D74" s="111"/>
      <c r="E74" s="109">
        <v>303.13</v>
      </c>
      <c r="F74" s="109"/>
    </row>
    <row r="75" spans="1:6" ht="15.95" customHeight="1" x14ac:dyDescent="0.2">
      <c r="A75" s="99"/>
      <c r="B75" s="102" t="s">
        <v>4</v>
      </c>
      <c r="C75" s="112">
        <v>9.9750000000000005E-2</v>
      </c>
      <c r="D75" s="111"/>
      <c r="E75" s="110">
        <v>604.73</v>
      </c>
      <c r="F75" s="109"/>
    </row>
    <row r="76" spans="1:6" ht="15.95" customHeight="1" x14ac:dyDescent="0.2">
      <c r="A76" s="99"/>
      <c r="B76" s="94"/>
      <c r="C76" s="99"/>
      <c r="D76" s="98"/>
      <c r="E76" s="97"/>
      <c r="F76" s="97"/>
    </row>
    <row r="77" spans="1:6" ht="15.95" customHeight="1" thickBot="1" x14ac:dyDescent="0.25">
      <c r="A77" s="99"/>
      <c r="B77" s="108" t="s">
        <v>19</v>
      </c>
      <c r="C77" s="104"/>
      <c r="D77" s="107"/>
      <c r="E77" s="106">
        <v>6970.3600000000006</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197" t="s">
        <v>20</v>
      </c>
      <c r="C81" s="198"/>
      <c r="D81" s="101"/>
      <c r="E81" s="100">
        <v>6970.3600000000006</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195" t="s">
        <v>8</v>
      </c>
      <c r="B88" s="195"/>
      <c r="C88" s="195"/>
      <c r="D88" s="195"/>
      <c r="E88" s="195"/>
      <c r="F88" s="195"/>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Feuil2">
    <pageSetUpPr fitToPage="1"/>
  </sheetPr>
  <dimension ref="A1:D47"/>
  <sheetViews>
    <sheetView view="pageBreakPreview" topLeftCell="A4" zoomScaleNormal="100" workbookViewId="0">
      <selection activeCell="C55" sqref="C5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203" t="s">
        <v>1</v>
      </c>
      <c r="C1" s="203"/>
      <c r="D1" s="12"/>
    </row>
    <row r="2" spans="1:4" ht="13.5" customHeight="1" x14ac:dyDescent="0.3">
      <c r="A2" s="6"/>
      <c r="B2" s="13"/>
      <c r="C2" s="13"/>
      <c r="D2" s="7"/>
    </row>
    <row r="3" spans="1:4" ht="13.5" thickBot="1" x14ac:dyDescent="0.25">
      <c r="A3" s="6"/>
      <c r="D3" s="7"/>
    </row>
    <row r="4" spans="1:4" ht="13.5" thickBot="1" x14ac:dyDescent="0.25">
      <c r="A4" s="6"/>
      <c r="B4" s="90"/>
      <c r="C4" s="91" t="s">
        <v>3</v>
      </c>
      <c r="D4" s="7"/>
    </row>
    <row r="5" spans="1:4" x14ac:dyDescent="0.2">
      <c r="A5" s="6"/>
      <c r="B5" s="14"/>
      <c r="C5" s="42"/>
      <c r="D5" s="7"/>
    </row>
    <row r="6" spans="1:4" x14ac:dyDescent="0.2">
      <c r="A6" s="6"/>
      <c r="B6" s="14"/>
      <c r="C6" s="8" t="s">
        <v>12</v>
      </c>
      <c r="D6" s="7"/>
    </row>
    <row r="7" spans="1:4" x14ac:dyDescent="0.2">
      <c r="A7" s="6"/>
      <c r="B7" s="14"/>
      <c r="C7" s="8" t="s">
        <v>536</v>
      </c>
      <c r="D7" s="7"/>
    </row>
    <row r="8" spans="1:4" x14ac:dyDescent="0.2">
      <c r="A8" s="6"/>
      <c r="B8" s="14"/>
      <c r="C8" s="8" t="s">
        <v>23</v>
      </c>
      <c r="D8" s="7"/>
    </row>
    <row r="9" spans="1:4" x14ac:dyDescent="0.2">
      <c r="A9" s="6"/>
      <c r="B9" s="14"/>
      <c r="C9" s="8" t="s">
        <v>537</v>
      </c>
      <c r="D9" s="7"/>
    </row>
    <row r="10" spans="1:4" x14ac:dyDescent="0.2">
      <c r="A10" s="6"/>
      <c r="B10" s="14"/>
      <c r="C10" s="8" t="s">
        <v>538</v>
      </c>
      <c r="D10" s="7"/>
    </row>
    <row r="11" spans="1:4" x14ac:dyDescent="0.2">
      <c r="A11" s="6"/>
      <c r="B11" s="14"/>
      <c r="C11" s="8" t="s">
        <v>539</v>
      </c>
      <c r="D11" s="7"/>
    </row>
    <row r="12" spans="1:4" x14ac:dyDescent="0.2">
      <c r="A12" s="6"/>
      <c r="B12" s="14"/>
      <c r="C12" s="8" t="s">
        <v>540</v>
      </c>
      <c r="D12" s="7"/>
    </row>
    <row r="13" spans="1:4" x14ac:dyDescent="0.2">
      <c r="A13" s="6"/>
      <c r="B13" s="14"/>
      <c r="C13" s="8" t="s">
        <v>541</v>
      </c>
      <c r="D13" s="7"/>
    </row>
    <row r="14" spans="1:4" x14ac:dyDescent="0.2">
      <c r="A14" s="6"/>
      <c r="B14" s="14"/>
      <c r="C14" s="8" t="s">
        <v>542</v>
      </c>
      <c r="D14" s="7"/>
    </row>
    <row r="15" spans="1:4" x14ac:dyDescent="0.2">
      <c r="A15" s="6"/>
      <c r="B15" s="14"/>
      <c r="C15" s="8" t="s">
        <v>543</v>
      </c>
      <c r="D15" s="7"/>
    </row>
    <row r="16" spans="1:4" x14ac:dyDescent="0.2">
      <c r="A16" s="6"/>
      <c r="B16" s="14"/>
      <c r="C16" s="8" t="s">
        <v>544</v>
      </c>
      <c r="D16" s="7"/>
    </row>
    <row r="17" spans="1:4" x14ac:dyDescent="0.2">
      <c r="A17" s="6"/>
      <c r="B17" s="14"/>
      <c r="C17" s="8" t="s">
        <v>2</v>
      </c>
      <c r="D17" s="7"/>
    </row>
    <row r="18" spans="1:4" x14ac:dyDescent="0.2">
      <c r="A18" s="6"/>
      <c r="B18" s="14"/>
      <c r="C18" s="8" t="s">
        <v>25</v>
      </c>
      <c r="D18" s="7"/>
    </row>
    <row r="19" spans="1:4" x14ac:dyDescent="0.2">
      <c r="A19" s="6"/>
      <c r="B19" s="14"/>
      <c r="C19" s="8" t="s">
        <v>545</v>
      </c>
      <c r="D19" s="7"/>
    </row>
    <row r="20" spans="1:4" x14ac:dyDescent="0.2">
      <c r="A20" s="6"/>
      <c r="B20" s="14"/>
      <c r="C20" s="8" t="s">
        <v>546</v>
      </c>
      <c r="D20" s="7"/>
    </row>
    <row r="21" spans="1:4" x14ac:dyDescent="0.2">
      <c r="A21" s="6"/>
      <c r="B21" s="14"/>
      <c r="C21" s="8" t="s">
        <v>660</v>
      </c>
      <c r="D21" s="7"/>
    </row>
    <row r="22" spans="1:4" x14ac:dyDescent="0.2">
      <c r="A22" s="6"/>
      <c r="B22" s="14"/>
      <c r="C22" s="8" t="s">
        <v>547</v>
      </c>
      <c r="D22" s="7"/>
    </row>
    <row r="23" spans="1:4" x14ac:dyDescent="0.2">
      <c r="A23" s="6"/>
      <c r="B23" s="14"/>
      <c r="C23" s="8" t="s">
        <v>24</v>
      </c>
      <c r="D23" s="7"/>
    </row>
    <row r="24" spans="1:4" x14ac:dyDescent="0.2">
      <c r="A24" s="6"/>
      <c r="B24" s="14"/>
      <c r="C24" s="8" t="s">
        <v>27</v>
      </c>
      <c r="D24" s="7"/>
    </row>
    <row r="25" spans="1:4" x14ac:dyDescent="0.2">
      <c r="A25" s="6"/>
      <c r="B25" s="14"/>
      <c r="C25" s="8" t="s">
        <v>28</v>
      </c>
      <c r="D25" s="7"/>
    </row>
    <row r="26" spans="1:4" x14ac:dyDescent="0.2">
      <c r="A26" s="6"/>
      <c r="B26" s="14"/>
      <c r="C26" s="8" t="s">
        <v>11</v>
      </c>
      <c r="D26" s="7"/>
    </row>
    <row r="27" spans="1:4" x14ac:dyDescent="0.2">
      <c r="A27" s="6"/>
      <c r="B27" s="14"/>
      <c r="C27" s="8" t="s">
        <v>10</v>
      </c>
      <c r="D27" s="7"/>
    </row>
    <row r="28" spans="1:4" ht="25.5" x14ac:dyDescent="0.2">
      <c r="A28" s="6"/>
      <c r="B28" s="14"/>
      <c r="C28" s="8" t="s">
        <v>661</v>
      </c>
      <c r="D28" s="7"/>
    </row>
    <row r="29" spans="1:4" x14ac:dyDescent="0.2">
      <c r="A29" s="6"/>
      <c r="B29" s="14"/>
      <c r="C29" s="8" t="s">
        <v>549</v>
      </c>
      <c r="D29" s="7"/>
    </row>
    <row r="30" spans="1:4" x14ac:dyDescent="0.2">
      <c r="A30" s="6"/>
      <c r="B30" s="14"/>
      <c r="C30" s="8" t="s">
        <v>550</v>
      </c>
      <c r="D30" s="7"/>
    </row>
    <row r="31" spans="1:4" x14ac:dyDescent="0.2">
      <c r="A31" s="6"/>
      <c r="B31" s="14"/>
      <c r="C31" s="8" t="s">
        <v>662</v>
      </c>
      <c r="D31" s="7"/>
    </row>
    <row r="32" spans="1:4" x14ac:dyDescent="0.2">
      <c r="A32" s="6"/>
      <c r="B32" s="14"/>
      <c r="C32" s="9" t="s">
        <v>30</v>
      </c>
      <c r="D32" s="7"/>
    </row>
    <row r="33" spans="1:4" x14ac:dyDescent="0.2">
      <c r="A33" s="6"/>
      <c r="B33" s="14"/>
      <c r="C33" s="9" t="s">
        <v>32</v>
      </c>
      <c r="D33" s="7"/>
    </row>
    <row r="34" spans="1:4" x14ac:dyDescent="0.2">
      <c r="A34" s="6"/>
      <c r="B34" s="14"/>
      <c r="C34" s="9" t="s">
        <v>31</v>
      </c>
      <c r="D34" s="7"/>
    </row>
    <row r="35" spans="1:4" x14ac:dyDescent="0.2">
      <c r="A35" s="6"/>
      <c r="B35" s="14"/>
      <c r="C35" s="9" t="s">
        <v>551</v>
      </c>
      <c r="D35" s="7"/>
    </row>
    <row r="36" spans="1:4" x14ac:dyDescent="0.2">
      <c r="A36" s="6"/>
      <c r="B36" s="14"/>
      <c r="C36" s="9" t="s">
        <v>29</v>
      </c>
      <c r="D36" s="7"/>
    </row>
    <row r="37" spans="1:4" x14ac:dyDescent="0.2">
      <c r="A37" s="6"/>
      <c r="B37" s="14"/>
      <c r="C37" s="9" t="s">
        <v>552</v>
      </c>
      <c r="D37" s="7"/>
    </row>
    <row r="38" spans="1:4" x14ac:dyDescent="0.2">
      <c r="A38" s="6"/>
      <c r="B38" s="14"/>
      <c r="C38" s="9" t="s">
        <v>663</v>
      </c>
      <c r="D38" s="7"/>
    </row>
    <row r="39" spans="1:4" x14ac:dyDescent="0.2">
      <c r="A39" s="6"/>
      <c r="B39" s="14"/>
      <c r="C39" s="9" t="s">
        <v>553</v>
      </c>
      <c r="D39" s="7"/>
    </row>
    <row r="40" spans="1:4" x14ac:dyDescent="0.2">
      <c r="A40" s="6"/>
      <c r="B40" s="14"/>
      <c r="C40" s="8" t="s">
        <v>33</v>
      </c>
      <c r="D40" s="7"/>
    </row>
    <row r="41" spans="1:4" x14ac:dyDescent="0.2">
      <c r="A41" s="6"/>
      <c r="B41" s="14"/>
      <c r="C41" s="8" t="s">
        <v>554</v>
      </c>
      <c r="D41" s="7"/>
    </row>
    <row r="42" spans="1:4" x14ac:dyDescent="0.2">
      <c r="A42" s="6"/>
      <c r="B42" s="14"/>
      <c r="C42" s="8" t="s">
        <v>555</v>
      </c>
      <c r="D42" s="7"/>
    </row>
    <row r="43" spans="1:4" x14ac:dyDescent="0.2">
      <c r="A43" s="6"/>
      <c r="B43" s="14"/>
      <c r="C43" s="8" t="s">
        <v>556</v>
      </c>
      <c r="D43" s="7"/>
    </row>
    <row r="44" spans="1:4" x14ac:dyDescent="0.2">
      <c r="A44" s="6"/>
      <c r="B44" s="14"/>
      <c r="C44" s="8" t="s">
        <v>557</v>
      </c>
      <c r="D44" s="7"/>
    </row>
    <row r="45" spans="1:4" x14ac:dyDescent="0.2">
      <c r="A45" s="6"/>
      <c r="B45" s="14"/>
      <c r="C45" s="8" t="s">
        <v>558</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B74B-931F-4BE8-A878-BE02BCDA620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776</v>
      </c>
      <c r="C21" s="115"/>
      <c r="D21" s="98"/>
      <c r="E21" s="97"/>
      <c r="F21" s="97"/>
    </row>
    <row r="22" spans="1:6" ht="15" customHeight="1" x14ac:dyDescent="0.2">
      <c r="A22" s="99"/>
      <c r="B22" s="99"/>
      <c r="C22" s="99"/>
      <c r="D22" s="98"/>
      <c r="E22" s="97"/>
      <c r="F22" s="97"/>
    </row>
    <row r="23" spans="1:6" ht="15" customHeight="1" x14ac:dyDescent="0.2">
      <c r="A23" s="99"/>
      <c r="B23" s="115" t="s">
        <v>777</v>
      </c>
      <c r="C23" s="115"/>
      <c r="D23" s="98"/>
      <c r="E23" s="97"/>
      <c r="F23" s="97"/>
    </row>
    <row r="24" spans="1:6" ht="15" customHeight="1" x14ac:dyDescent="0.2">
      <c r="A24" s="99"/>
      <c r="B24" s="151" t="s">
        <v>778</v>
      </c>
      <c r="C24" s="99"/>
      <c r="D24" s="98"/>
      <c r="E24" s="97"/>
      <c r="F24" s="97"/>
    </row>
    <row r="25" spans="1:6" ht="15" customHeight="1" x14ac:dyDescent="0.2">
      <c r="A25" s="99"/>
      <c r="B25" s="99" t="s">
        <v>779</v>
      </c>
      <c r="C25" s="99"/>
      <c r="D25" s="98"/>
      <c r="E25" s="97"/>
      <c r="F25" s="97"/>
    </row>
    <row r="26" spans="1:6" ht="15" customHeight="1" x14ac:dyDescent="0.2">
      <c r="A26" s="99"/>
      <c r="B26" s="99" t="s">
        <v>780</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781</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782</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783</v>
      </c>
      <c r="C36" s="156"/>
      <c r="D36" s="123"/>
      <c r="E36" s="123"/>
      <c r="F36" s="123"/>
    </row>
    <row r="37" spans="1:6" ht="14.25" customHeight="1" x14ac:dyDescent="0.2">
      <c r="A37" s="120"/>
      <c r="B37" s="138"/>
      <c r="C37" s="156"/>
      <c r="D37" s="123"/>
      <c r="E37" s="123"/>
      <c r="F37" s="123"/>
    </row>
    <row r="38" spans="1:6" ht="14.25" customHeight="1" x14ac:dyDescent="0.2">
      <c r="A38" s="120"/>
      <c r="B38" s="138"/>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6</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2100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2100</v>
      </c>
      <c r="F73" s="114"/>
    </row>
    <row r="74" spans="1:6" ht="15.95" customHeight="1" x14ac:dyDescent="0.2">
      <c r="A74" s="99"/>
      <c r="B74" s="111" t="s">
        <v>5</v>
      </c>
      <c r="C74" s="164">
        <v>0.05</v>
      </c>
      <c r="D74" s="111"/>
      <c r="E74" s="109">
        <v>105</v>
      </c>
      <c r="F74" s="109"/>
    </row>
    <row r="75" spans="1:6" ht="15.95" customHeight="1" x14ac:dyDescent="0.2">
      <c r="A75" s="99"/>
      <c r="B75" s="102" t="s">
        <v>4</v>
      </c>
      <c r="C75" s="165">
        <v>9.9750000000000005E-2</v>
      </c>
      <c r="D75" s="111"/>
      <c r="E75" s="110">
        <v>209.48</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2414.48</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2414.48</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1B910-B051-485F-A17C-63DFEF12EBF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776</v>
      </c>
      <c r="C21" s="115"/>
      <c r="D21" s="98"/>
      <c r="E21" s="97"/>
      <c r="F21" s="97"/>
    </row>
    <row r="22" spans="1:6" ht="15" customHeight="1" x14ac:dyDescent="0.2">
      <c r="A22" s="99"/>
      <c r="B22" s="99"/>
      <c r="C22" s="99"/>
      <c r="D22" s="98"/>
      <c r="E22" s="97"/>
      <c r="F22" s="97"/>
    </row>
    <row r="23" spans="1:6" ht="15" customHeight="1" x14ac:dyDescent="0.2">
      <c r="A23" s="99"/>
      <c r="B23" s="115" t="s">
        <v>784</v>
      </c>
      <c r="C23" s="115"/>
      <c r="D23" s="98"/>
      <c r="E23" s="97"/>
      <c r="F23" s="97"/>
    </row>
    <row r="24" spans="1:6" ht="15" customHeight="1" x14ac:dyDescent="0.2">
      <c r="A24" s="99"/>
      <c r="B24" s="151" t="s">
        <v>785</v>
      </c>
      <c r="C24" s="99"/>
      <c r="D24" s="98"/>
      <c r="E24" s="97"/>
      <c r="F24" s="97"/>
    </row>
    <row r="25" spans="1:6" ht="15" customHeight="1" x14ac:dyDescent="0.2">
      <c r="A25" s="99"/>
      <c r="B25" s="99" t="s">
        <v>786</v>
      </c>
      <c r="C25" s="99"/>
      <c r="D25" s="98"/>
      <c r="E25" s="97"/>
      <c r="F25" s="97"/>
    </row>
    <row r="26" spans="1:6" ht="15" customHeight="1" x14ac:dyDescent="0.2">
      <c r="A26" s="99"/>
      <c r="B26" s="99" t="s">
        <v>787</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788</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760</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789</v>
      </c>
      <c r="C36" s="156"/>
      <c r="D36" s="123"/>
      <c r="E36" s="123"/>
      <c r="F36" s="123"/>
    </row>
    <row r="37" spans="1:6" ht="14.25" customHeight="1" x14ac:dyDescent="0.2">
      <c r="A37" s="120"/>
      <c r="B37" s="138"/>
      <c r="C37" s="156"/>
      <c r="D37" s="123"/>
      <c r="E37" s="123"/>
      <c r="F37" s="123"/>
    </row>
    <row r="38" spans="1:6" ht="14.25" customHeight="1" x14ac:dyDescent="0.2">
      <c r="A38" s="120"/>
      <c r="B38" s="138"/>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0.75</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262.5</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262.5</v>
      </c>
      <c r="F73" s="114"/>
    </row>
    <row r="74" spans="1:6" ht="15.95" customHeight="1" x14ac:dyDescent="0.2">
      <c r="A74" s="99"/>
      <c r="B74" s="111" t="s">
        <v>5</v>
      </c>
      <c r="C74" s="164">
        <v>0.05</v>
      </c>
      <c r="D74" s="111"/>
      <c r="E74" s="109">
        <v>13.13</v>
      </c>
      <c r="F74" s="109"/>
    </row>
    <row r="75" spans="1:6" ht="15.95" customHeight="1" x14ac:dyDescent="0.2">
      <c r="A75" s="99"/>
      <c r="B75" s="102" t="s">
        <v>4</v>
      </c>
      <c r="C75" s="165">
        <v>9.9750000000000005E-2</v>
      </c>
      <c r="D75" s="111"/>
      <c r="E75" s="110">
        <v>26.18</v>
      </c>
      <c r="F75" s="109"/>
    </row>
    <row r="76" spans="1:6" ht="15.95" customHeight="1" x14ac:dyDescent="0.2">
      <c r="A76" s="99"/>
      <c r="B76" s="94"/>
      <c r="C76" s="99"/>
      <c r="D76" s="98"/>
      <c r="E76" s="97"/>
      <c r="F76" s="97"/>
    </row>
    <row r="77" spans="1:6" ht="15.95" customHeight="1" thickBot="1" x14ac:dyDescent="0.25">
      <c r="A77" s="99"/>
      <c r="B77" s="108" t="s">
        <v>19</v>
      </c>
      <c r="C77" s="104"/>
      <c r="D77" s="107"/>
      <c r="E77" s="106">
        <v>301.81</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301.81</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45946-766E-4412-B70C-3FEFC99A3544}">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790</v>
      </c>
      <c r="C21" s="115"/>
      <c r="D21" s="98"/>
      <c r="E21" s="97"/>
      <c r="F21" s="97"/>
    </row>
    <row r="22" spans="1:6" ht="15" customHeight="1" x14ac:dyDescent="0.2">
      <c r="A22" s="99"/>
      <c r="B22" s="99"/>
      <c r="C22" s="99"/>
      <c r="D22" s="98"/>
      <c r="E22" s="97"/>
      <c r="F22" s="97"/>
    </row>
    <row r="23" spans="1:6" ht="15" customHeight="1" x14ac:dyDescent="0.2">
      <c r="A23" s="99"/>
      <c r="B23" s="115" t="s">
        <v>791</v>
      </c>
      <c r="C23" s="115"/>
      <c r="D23" s="98"/>
      <c r="E23" s="97"/>
      <c r="F23" s="97"/>
    </row>
    <row r="24" spans="1:6" ht="15" customHeight="1" x14ac:dyDescent="0.2">
      <c r="A24" s="99"/>
      <c r="B24" s="151" t="s">
        <v>792</v>
      </c>
      <c r="C24" s="99"/>
      <c r="D24" s="98"/>
      <c r="E24" s="97"/>
      <c r="F24" s="97"/>
    </row>
    <row r="25" spans="1:6" ht="15" customHeight="1" x14ac:dyDescent="0.2">
      <c r="A25" s="99"/>
      <c r="B25" s="99" t="s">
        <v>793</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795</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796</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760</v>
      </c>
      <c r="C36" s="156"/>
      <c r="D36" s="123"/>
      <c r="E36" s="123"/>
      <c r="F36" s="123"/>
    </row>
    <row r="37" spans="1:6" ht="14.25" customHeight="1" x14ac:dyDescent="0.2">
      <c r="A37" s="120"/>
      <c r="B37" s="138" t="s">
        <v>761</v>
      </c>
      <c r="C37" s="156"/>
      <c r="D37" s="123"/>
      <c r="E37" s="123"/>
      <c r="F37" s="123"/>
    </row>
    <row r="38" spans="1:6" ht="14.25" customHeight="1" x14ac:dyDescent="0.2">
      <c r="A38" s="120"/>
      <c r="B38" s="138" t="s">
        <v>556</v>
      </c>
      <c r="C38" s="156"/>
      <c r="D38" s="123"/>
      <c r="E38" s="123"/>
      <c r="F38" s="123"/>
    </row>
    <row r="39" spans="1:6" ht="14.25" customHeight="1" x14ac:dyDescent="0.2">
      <c r="A39" s="120"/>
      <c r="B39" s="138" t="s">
        <v>761</v>
      </c>
      <c r="C39" s="156"/>
      <c r="D39" s="123"/>
      <c r="E39" s="123"/>
      <c r="F39" s="123"/>
    </row>
    <row r="40" spans="1:6" ht="14.25" customHeight="1" x14ac:dyDescent="0.2">
      <c r="A40" s="120"/>
      <c r="B40" s="138" t="s">
        <v>797</v>
      </c>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38"/>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3</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1050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1050</v>
      </c>
      <c r="F73" s="114"/>
    </row>
    <row r="74" spans="1:6" ht="15.95" customHeight="1" x14ac:dyDescent="0.2">
      <c r="A74" s="99"/>
      <c r="B74" s="111" t="s">
        <v>5</v>
      </c>
      <c r="C74" s="164">
        <v>0.05</v>
      </c>
      <c r="D74" s="111"/>
      <c r="E74" s="109">
        <v>52.5</v>
      </c>
      <c r="F74" s="109"/>
    </row>
    <row r="75" spans="1:6" ht="15.95" customHeight="1" x14ac:dyDescent="0.2">
      <c r="A75" s="99"/>
      <c r="B75" s="102" t="s">
        <v>4</v>
      </c>
      <c r="C75" s="165">
        <v>9.9750000000000005E-2</v>
      </c>
      <c r="D75" s="111"/>
      <c r="E75" s="110">
        <v>104.74</v>
      </c>
      <c r="F75" s="109"/>
    </row>
    <row r="76" spans="1:6" ht="15.95" customHeight="1" x14ac:dyDescent="0.2">
      <c r="A76" s="99"/>
      <c r="B76" s="94"/>
      <c r="C76" s="99"/>
      <c r="D76" s="98"/>
      <c r="E76" s="97"/>
      <c r="F76" s="97"/>
    </row>
    <row r="77" spans="1:6" ht="15.95" customHeight="1" thickBot="1" x14ac:dyDescent="0.25">
      <c r="A77" s="99"/>
      <c r="B77" s="108" t="s">
        <v>19</v>
      </c>
      <c r="C77" s="104"/>
      <c r="D77" s="107"/>
      <c r="E77" s="106">
        <v>1207.24</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1207.24</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EDCA-0455-4BBB-96C3-FF4CCC8E72AA}">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798</v>
      </c>
      <c r="C21" s="115"/>
      <c r="D21" s="98"/>
      <c r="E21" s="97"/>
      <c r="F21" s="97"/>
    </row>
    <row r="22" spans="1:6" ht="15" customHeight="1" x14ac:dyDescent="0.2">
      <c r="A22" s="99"/>
      <c r="B22" s="99"/>
      <c r="C22" s="99"/>
      <c r="D22" s="98"/>
      <c r="E22" s="97"/>
      <c r="F22" s="97"/>
    </row>
    <row r="23" spans="1:6" ht="15" customHeight="1" x14ac:dyDescent="0.2">
      <c r="A23" s="99"/>
      <c r="B23" s="115" t="s">
        <v>777</v>
      </c>
      <c r="C23" s="115"/>
      <c r="D23" s="98"/>
      <c r="E23" s="97"/>
      <c r="F23" s="97"/>
    </row>
    <row r="24" spans="1:6" ht="15" customHeight="1" x14ac:dyDescent="0.2">
      <c r="A24" s="99"/>
      <c r="B24" s="115" t="s">
        <v>778</v>
      </c>
      <c r="C24" s="99"/>
      <c r="D24" s="98"/>
      <c r="E24" s="97"/>
      <c r="F24" s="97"/>
    </row>
    <row r="25" spans="1:6" ht="15" customHeight="1" x14ac:dyDescent="0.2">
      <c r="A25" s="99"/>
      <c r="B25" s="99" t="s">
        <v>779</v>
      </c>
      <c r="C25" s="99"/>
      <c r="D25" s="98"/>
      <c r="E25" s="97"/>
      <c r="F25" s="97"/>
    </row>
    <row r="26" spans="1:6" ht="15" customHeight="1" x14ac:dyDescent="0.2">
      <c r="A26" s="99"/>
      <c r="B26" s="99" t="s">
        <v>780</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799</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761</v>
      </c>
      <c r="C34" s="156"/>
      <c r="D34" s="123"/>
      <c r="E34" s="123"/>
      <c r="F34" s="123"/>
    </row>
    <row r="35" spans="1:6" ht="14.25" customHeight="1" x14ac:dyDescent="0.2">
      <c r="A35" s="120"/>
      <c r="B35" s="138" t="s">
        <v>800</v>
      </c>
      <c r="C35" s="157"/>
      <c r="D35" s="123"/>
      <c r="E35" s="123"/>
      <c r="F35" s="123"/>
    </row>
    <row r="36" spans="1:6" ht="14.25" customHeight="1" x14ac:dyDescent="0.2">
      <c r="A36" s="120"/>
      <c r="B36" s="138" t="s">
        <v>761</v>
      </c>
      <c r="C36" s="156"/>
      <c r="D36" s="123"/>
      <c r="E36" s="123"/>
      <c r="F36" s="123"/>
    </row>
    <row r="37" spans="1:6" ht="14.25" customHeight="1" x14ac:dyDescent="0.2">
      <c r="A37" s="120"/>
      <c r="B37" s="138" t="s">
        <v>801</v>
      </c>
      <c r="C37" s="156"/>
      <c r="D37" s="123"/>
      <c r="E37" s="123"/>
      <c r="F37" s="123"/>
    </row>
    <row r="38" spans="1:6" ht="14.25" customHeight="1" x14ac:dyDescent="0.2">
      <c r="A38" s="120"/>
      <c r="B38" s="138" t="s">
        <v>761</v>
      </c>
      <c r="C38" s="156"/>
      <c r="D38" s="123"/>
      <c r="E38" s="123"/>
      <c r="F38" s="123"/>
    </row>
    <row r="39" spans="1:6" ht="14.25" customHeight="1" x14ac:dyDescent="0.2">
      <c r="A39" s="120"/>
      <c r="B39" s="138" t="s">
        <v>802</v>
      </c>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6</v>
      </c>
      <c r="D66" s="126">
        <v>400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2400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2400</v>
      </c>
      <c r="F73" s="114"/>
    </row>
    <row r="74" spans="1:6" ht="15.95" customHeight="1" x14ac:dyDescent="0.2">
      <c r="A74" s="99"/>
      <c r="B74" s="111" t="s">
        <v>5</v>
      </c>
      <c r="C74" s="164">
        <v>0.05</v>
      </c>
      <c r="D74" s="111"/>
      <c r="E74" s="109">
        <v>120</v>
      </c>
      <c r="F74" s="109"/>
    </row>
    <row r="75" spans="1:6" ht="15.95" customHeight="1" x14ac:dyDescent="0.2">
      <c r="A75" s="99"/>
      <c r="B75" s="102" t="s">
        <v>4</v>
      </c>
      <c r="C75" s="165">
        <v>9.9750000000000005E-2</v>
      </c>
      <c r="D75" s="111"/>
      <c r="E75" s="110">
        <v>239.4</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2759.4</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2759.4</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AD1FB-BB88-4600-A1B6-28483EDDDF5A}">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798</v>
      </c>
      <c r="C21" s="115"/>
      <c r="D21" s="98"/>
      <c r="E21" s="97"/>
      <c r="F21" s="97"/>
    </row>
    <row r="22" spans="1:6" ht="15" customHeight="1" x14ac:dyDescent="0.2">
      <c r="A22" s="99"/>
      <c r="B22" s="99"/>
      <c r="C22" s="99"/>
      <c r="D22" s="98"/>
      <c r="E22" s="97"/>
      <c r="F22" s="97"/>
    </row>
    <row r="23" spans="1:6" ht="15" customHeight="1" x14ac:dyDescent="0.2">
      <c r="A23" s="99"/>
      <c r="B23" s="115" t="s">
        <v>791</v>
      </c>
      <c r="C23" s="115"/>
      <c r="D23" s="98"/>
      <c r="E23" s="97"/>
      <c r="F23" s="97"/>
    </row>
    <row r="24" spans="1:6" ht="15" customHeight="1" x14ac:dyDescent="0.2">
      <c r="A24" s="99"/>
      <c r="B24" s="115" t="s">
        <v>792</v>
      </c>
      <c r="C24" s="99"/>
      <c r="D24" s="98"/>
      <c r="E24" s="97"/>
      <c r="F24" s="97"/>
    </row>
    <row r="25" spans="1:6" ht="15" customHeight="1" x14ac:dyDescent="0.2">
      <c r="A25" s="99"/>
      <c r="B25" s="99" t="s">
        <v>793</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803</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761</v>
      </c>
      <c r="C34" s="156"/>
      <c r="D34" s="123"/>
      <c r="E34" s="123"/>
      <c r="F34" s="123"/>
    </row>
    <row r="35" spans="1:6" ht="14.25" customHeight="1" x14ac:dyDescent="0.2">
      <c r="A35" s="120"/>
      <c r="B35" s="138" t="s">
        <v>554</v>
      </c>
      <c r="C35" s="157"/>
      <c r="D35" s="123"/>
      <c r="E35" s="123"/>
      <c r="F35" s="123"/>
    </row>
    <row r="36" spans="1:6" ht="14.25" customHeight="1" x14ac:dyDescent="0.2">
      <c r="A36" s="120"/>
      <c r="B36" s="138" t="s">
        <v>761</v>
      </c>
      <c r="C36" s="156"/>
      <c r="D36" s="123"/>
      <c r="E36" s="123"/>
      <c r="F36" s="123"/>
    </row>
    <row r="37" spans="1:6" ht="14.25" customHeight="1" x14ac:dyDescent="0.2">
      <c r="A37" s="120"/>
      <c r="B37" s="138" t="s">
        <v>543</v>
      </c>
      <c r="C37" s="156"/>
      <c r="D37" s="123"/>
      <c r="E37" s="123"/>
      <c r="F37" s="123"/>
    </row>
    <row r="38" spans="1:6" ht="14.25" customHeight="1" x14ac:dyDescent="0.2">
      <c r="A38" s="120"/>
      <c r="B38" s="138" t="s">
        <v>761</v>
      </c>
      <c r="C38" s="156"/>
      <c r="D38" s="123"/>
      <c r="E38" s="123"/>
      <c r="F38" s="123"/>
    </row>
    <row r="39" spans="1:6" ht="14.25" customHeight="1" x14ac:dyDescent="0.2">
      <c r="A39" s="120"/>
      <c r="B39" s="138" t="s">
        <v>804</v>
      </c>
      <c r="C39" s="156"/>
      <c r="D39" s="123"/>
      <c r="E39" s="123"/>
      <c r="F39" s="123"/>
    </row>
    <row r="40" spans="1:6" ht="14.25" customHeight="1" x14ac:dyDescent="0.2">
      <c r="A40" s="120"/>
      <c r="B40" s="138" t="s">
        <v>761</v>
      </c>
      <c r="C40" s="157"/>
      <c r="D40" s="123"/>
      <c r="E40" s="123"/>
      <c r="F40" s="123"/>
    </row>
    <row r="41" spans="1:6" ht="14.25" customHeight="1" x14ac:dyDescent="0.2">
      <c r="A41" s="120"/>
      <c r="B41" s="138" t="s">
        <v>805</v>
      </c>
      <c r="C41" s="156"/>
      <c r="D41" s="123"/>
      <c r="E41" s="123"/>
      <c r="F41" s="123"/>
    </row>
    <row r="42" spans="1:6" ht="14.25" customHeight="1" x14ac:dyDescent="0.2">
      <c r="A42" s="120"/>
      <c r="B42" s="138" t="s">
        <v>761</v>
      </c>
      <c r="C42" s="156"/>
      <c r="D42" s="123"/>
      <c r="E42" s="123"/>
      <c r="F42" s="123"/>
    </row>
    <row r="43" spans="1:6" ht="14.25" customHeight="1" x14ac:dyDescent="0.2">
      <c r="A43" s="120"/>
      <c r="B43" s="138" t="s">
        <v>556</v>
      </c>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5</v>
      </c>
      <c r="D66" s="126">
        <v>400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2000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2000</v>
      </c>
      <c r="F73" s="114"/>
    </row>
    <row r="74" spans="1:6" ht="15.95" customHeight="1" x14ac:dyDescent="0.2">
      <c r="A74" s="99"/>
      <c r="B74" s="111" t="s">
        <v>5</v>
      </c>
      <c r="C74" s="164">
        <v>0.05</v>
      </c>
      <c r="D74" s="111"/>
      <c r="E74" s="109">
        <v>100</v>
      </c>
      <c r="F74" s="109"/>
    </row>
    <row r="75" spans="1:6" ht="15.95" customHeight="1" x14ac:dyDescent="0.2">
      <c r="A75" s="99"/>
      <c r="B75" s="102" t="s">
        <v>4</v>
      </c>
      <c r="C75" s="165">
        <v>9.9750000000000005E-2</v>
      </c>
      <c r="D75" s="111"/>
      <c r="E75" s="110">
        <v>199.5</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2299.5</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2299.5</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2:F94"/>
  <sheetViews>
    <sheetView view="pageBreakPreview"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141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45" t="s">
        <v>130</v>
      </c>
      <c r="C36" s="45"/>
      <c r="D36" s="45"/>
      <c r="E36" s="28"/>
      <c r="F36" s="21"/>
    </row>
    <row r="37" spans="1:6" ht="14.25" x14ac:dyDescent="0.2">
      <c r="A37" s="21"/>
      <c r="B37" s="45"/>
      <c r="C37" s="45"/>
      <c r="D37" s="45"/>
      <c r="E37" s="28"/>
      <c r="F37" s="21"/>
    </row>
    <row r="38" spans="1:6" ht="14.25" x14ac:dyDescent="0.2">
      <c r="A38" s="21"/>
      <c r="B38" s="179" t="s">
        <v>131</v>
      </c>
      <c r="C38" s="179"/>
      <c r="D38" s="179"/>
      <c r="E38" s="28"/>
      <c r="F38" s="21"/>
    </row>
    <row r="39" spans="1:6" ht="14.25" x14ac:dyDescent="0.2">
      <c r="A39" s="21"/>
      <c r="B39" s="46"/>
      <c r="C39" s="45"/>
      <c r="D39" s="45"/>
      <c r="E39" s="28"/>
      <c r="F39" s="21"/>
    </row>
    <row r="40" spans="1:6" ht="28.5" customHeight="1" x14ac:dyDescent="0.2">
      <c r="A40" s="21"/>
      <c r="B40" s="179" t="s">
        <v>138</v>
      </c>
      <c r="C40" s="179"/>
      <c r="D40" s="179"/>
      <c r="E40" s="28"/>
      <c r="F40" s="21"/>
    </row>
    <row r="41" spans="1:6" ht="13.5" customHeight="1" x14ac:dyDescent="0.2">
      <c r="A41" s="21"/>
      <c r="B41" s="179"/>
      <c r="C41" s="179"/>
      <c r="D41" s="179"/>
      <c r="E41" s="28"/>
      <c r="F41" s="21"/>
    </row>
    <row r="42" spans="1:6" ht="13.5" customHeight="1" x14ac:dyDescent="0.2">
      <c r="A42" s="21"/>
      <c r="B42" s="45" t="s">
        <v>132</v>
      </c>
      <c r="C42" s="45"/>
      <c r="D42" s="45"/>
      <c r="E42" s="28"/>
      <c r="F42" s="21"/>
    </row>
    <row r="43" spans="1:6" ht="13.5" customHeight="1" x14ac:dyDescent="0.2">
      <c r="A43" s="21"/>
      <c r="B43" s="46"/>
      <c r="C43" s="46"/>
      <c r="D43" s="46"/>
      <c r="E43" s="28"/>
      <c r="F43" s="21"/>
    </row>
    <row r="44" spans="1:6" ht="14.25" x14ac:dyDescent="0.2">
      <c r="A44" s="21"/>
      <c r="B44" s="45" t="s">
        <v>133</v>
      </c>
      <c r="C44" s="45"/>
      <c r="D44" s="45"/>
      <c r="E44" s="28"/>
      <c r="F44" s="21"/>
    </row>
    <row r="45" spans="1:6" ht="14.25" x14ac:dyDescent="0.2">
      <c r="A45" s="21"/>
      <c r="B45" s="45"/>
      <c r="C45" s="45"/>
      <c r="D45" s="45"/>
      <c r="E45" s="28"/>
      <c r="F45" s="21"/>
    </row>
    <row r="46" spans="1:6" ht="14.25" x14ac:dyDescent="0.2">
      <c r="A46" s="21"/>
      <c r="B46" s="45" t="s">
        <v>135</v>
      </c>
      <c r="C46" s="45"/>
      <c r="D46" s="45"/>
      <c r="E46" s="28"/>
      <c r="F46" s="21"/>
    </row>
    <row r="47" spans="1:6" ht="14.25" x14ac:dyDescent="0.2">
      <c r="A47" s="21"/>
      <c r="B47" s="45"/>
      <c r="C47" s="45"/>
      <c r="D47" s="45"/>
      <c r="E47" s="28"/>
      <c r="F47" s="21"/>
    </row>
    <row r="48" spans="1:6" ht="14.25" x14ac:dyDescent="0.2">
      <c r="A48" s="21"/>
      <c r="B48" s="179" t="s">
        <v>136</v>
      </c>
      <c r="C48" s="179"/>
      <c r="D48" s="179"/>
      <c r="E48" s="28"/>
      <c r="F48" s="21"/>
    </row>
    <row r="49" spans="1:6" ht="14.25" x14ac:dyDescent="0.2">
      <c r="A49" s="21"/>
      <c r="B49" s="46"/>
      <c r="C49" s="46"/>
      <c r="D49" s="46"/>
      <c r="E49" s="28"/>
      <c r="F49" s="21"/>
    </row>
    <row r="50" spans="1:6" ht="28.5" x14ac:dyDescent="0.2">
      <c r="A50" s="21"/>
      <c r="B50" s="45" t="s">
        <v>137</v>
      </c>
      <c r="C50" s="46"/>
      <c r="D50" s="46"/>
      <c r="E50" s="28"/>
      <c r="F50" s="21"/>
    </row>
    <row r="51" spans="1:6" ht="14.25" x14ac:dyDescent="0.2">
      <c r="A51" s="21"/>
      <c r="B51" s="46"/>
      <c r="C51" s="46"/>
      <c r="D51" s="46"/>
      <c r="E51" s="28"/>
      <c r="F51" s="21"/>
    </row>
    <row r="52" spans="1:6" ht="29.25" customHeight="1" x14ac:dyDescent="0.2">
      <c r="A52" s="21"/>
      <c r="B52" s="45" t="s">
        <v>134</v>
      </c>
      <c r="C52" s="45"/>
      <c r="D52" s="45"/>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t="s">
        <v>139</v>
      </c>
      <c r="C56" s="179"/>
      <c r="D56" s="179"/>
      <c r="E56" s="28"/>
      <c r="F56" s="21"/>
    </row>
    <row r="57" spans="1:6" ht="14.25" x14ac:dyDescent="0.2">
      <c r="A57" s="21"/>
      <c r="B57" s="46"/>
      <c r="C57" s="46"/>
      <c r="D57" s="46"/>
      <c r="E57" s="28"/>
      <c r="F57" s="21"/>
    </row>
    <row r="58" spans="1:6" ht="14.25" x14ac:dyDescent="0.2">
      <c r="A58" s="21"/>
      <c r="B58" s="45"/>
      <c r="C58" s="46"/>
      <c r="D58" s="46"/>
      <c r="E58" s="28"/>
      <c r="F58" s="21"/>
    </row>
    <row r="59" spans="1:6" ht="14.25" x14ac:dyDescent="0.2">
      <c r="A59" s="21"/>
      <c r="B59" s="46"/>
      <c r="C59" s="46"/>
      <c r="D59" s="46"/>
      <c r="E59" s="28"/>
      <c r="F59" s="21"/>
    </row>
    <row r="60" spans="1:6" ht="14.25" x14ac:dyDescent="0.2">
      <c r="A60" s="21"/>
      <c r="B60" s="45"/>
      <c r="C60" s="45"/>
      <c r="D60" s="45"/>
      <c r="E60" s="28"/>
      <c r="F60" s="21"/>
    </row>
    <row r="61" spans="1:6" ht="14.25" x14ac:dyDescent="0.2">
      <c r="A61" s="21"/>
      <c r="B61" s="46"/>
      <c r="C61" s="45"/>
      <c r="D61" s="45"/>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5"/>
      <c r="C65" s="45"/>
      <c r="D65" s="45"/>
      <c r="E65" s="28"/>
      <c r="F65" s="21"/>
    </row>
    <row r="66" spans="1:6" ht="14.25" x14ac:dyDescent="0.2">
      <c r="A66" s="21"/>
      <c r="B66" s="45"/>
      <c r="C66" s="45"/>
      <c r="D66" s="45"/>
      <c r="E66" s="28"/>
      <c r="F66" s="21"/>
    </row>
    <row r="67" spans="1:6" ht="14.25" x14ac:dyDescent="0.2">
      <c r="A67" s="21"/>
      <c r="B67" s="46"/>
      <c r="C67" s="45"/>
      <c r="D67" s="45"/>
      <c r="E67" s="28"/>
      <c r="F67" s="21"/>
    </row>
    <row r="68" spans="1:6" ht="14.25" x14ac:dyDescent="0.2">
      <c r="A68" s="21"/>
      <c r="B68" s="179"/>
      <c r="C68" s="179"/>
      <c r="D68" s="179"/>
      <c r="E68" s="28"/>
      <c r="F68" s="21"/>
    </row>
    <row r="69" spans="1:6" ht="14.25" x14ac:dyDescent="0.2">
      <c r="A69" s="21"/>
      <c r="B69" s="179"/>
      <c r="C69" s="179"/>
      <c r="D69" s="179"/>
      <c r="E69" s="28"/>
      <c r="F69" s="21"/>
    </row>
    <row r="70" spans="1:6" ht="13.5" customHeight="1" x14ac:dyDescent="0.2">
      <c r="A70" s="21"/>
      <c r="B70" s="171"/>
      <c r="C70" s="171"/>
      <c r="D70" s="171"/>
      <c r="E70" s="28"/>
      <c r="F70" s="21"/>
    </row>
    <row r="71" spans="1:6" ht="13.5" customHeight="1" x14ac:dyDescent="0.2">
      <c r="A71" s="21"/>
      <c r="B71" s="25" t="s">
        <v>18</v>
      </c>
      <c r="C71" s="26"/>
      <c r="D71" s="26"/>
      <c r="E71" s="29">
        <f>46*225</f>
        <v>10350</v>
      </c>
      <c r="F71" s="21"/>
    </row>
    <row r="72" spans="1:6" ht="13.5" customHeight="1" x14ac:dyDescent="0.2">
      <c r="A72" s="21"/>
      <c r="B72" s="34" t="s">
        <v>128</v>
      </c>
      <c r="C72" s="26"/>
      <c r="D72" s="26"/>
      <c r="E72" s="30">
        <v>130</v>
      </c>
      <c r="F72" s="21"/>
    </row>
    <row r="73" spans="1:6" ht="13.5" customHeight="1" x14ac:dyDescent="0.2">
      <c r="A73" s="21"/>
      <c r="B73" s="34" t="s">
        <v>140</v>
      </c>
      <c r="C73" s="26"/>
      <c r="D73" s="26"/>
      <c r="E73" s="30">
        <v>150</v>
      </c>
      <c r="F73" s="21"/>
    </row>
    <row r="74" spans="1:6" ht="13.5" customHeight="1" x14ac:dyDescent="0.2">
      <c r="A74" s="21"/>
      <c r="B74" s="25" t="s">
        <v>17</v>
      </c>
      <c r="C74" s="26"/>
      <c r="D74" s="26"/>
      <c r="E74" s="29">
        <f>SUM(E71:E73)</f>
        <v>10630</v>
      </c>
      <c r="F74" s="21"/>
    </row>
    <row r="75" spans="1:6" ht="13.5" customHeight="1" x14ac:dyDescent="0.2">
      <c r="A75" s="21"/>
      <c r="B75" s="26" t="s">
        <v>5</v>
      </c>
      <c r="C75" s="31">
        <v>0.05</v>
      </c>
      <c r="D75" s="26"/>
      <c r="E75" s="35">
        <f>ROUND(E74*C75,2)</f>
        <v>531.5</v>
      </c>
      <c r="F75" s="21"/>
    </row>
    <row r="76" spans="1:6" ht="13.5" customHeight="1" x14ac:dyDescent="0.2">
      <c r="A76" s="21"/>
      <c r="B76" s="26" t="s">
        <v>4</v>
      </c>
      <c r="C76" s="43">
        <v>9.9750000000000005E-2</v>
      </c>
      <c r="D76" s="26"/>
      <c r="E76" s="36">
        <f>C76*E74</f>
        <v>1060.3425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12221.842500000001</v>
      </c>
      <c r="F78" s="21"/>
    </row>
    <row r="79" spans="1:6" ht="15.75" thickTop="1" x14ac:dyDescent="0.2">
      <c r="A79" s="21"/>
      <c r="B79" s="173"/>
      <c r="C79" s="173"/>
      <c r="D79" s="173"/>
      <c r="E79" s="37"/>
      <c r="F79" s="21"/>
    </row>
    <row r="80" spans="1:6" ht="15" x14ac:dyDescent="0.2">
      <c r="A80" s="21"/>
      <c r="B80" s="172" t="s">
        <v>21</v>
      </c>
      <c r="C80" s="172"/>
      <c r="D80" s="172"/>
      <c r="E80" s="37">
        <v>0</v>
      </c>
      <c r="F80" s="21"/>
    </row>
    <row r="81" spans="1:6" ht="15" x14ac:dyDescent="0.2">
      <c r="A81" s="21"/>
      <c r="B81" s="173"/>
      <c r="C81" s="173"/>
      <c r="D81" s="173"/>
      <c r="E81" s="37"/>
      <c r="F81" s="21"/>
    </row>
    <row r="82" spans="1:6" ht="19.5" customHeight="1" x14ac:dyDescent="0.2">
      <c r="A82" s="21"/>
      <c r="B82" s="38" t="s">
        <v>20</v>
      </c>
      <c r="C82" s="39"/>
      <c r="D82" s="39"/>
      <c r="E82" s="40">
        <f>E78-E80</f>
        <v>12221.842500000001</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7"/>
      <c r="C85" s="177"/>
      <c r="D85" s="177"/>
      <c r="E85" s="177"/>
      <c r="F85" s="21"/>
    </row>
    <row r="86" spans="1:6" ht="14.25" x14ac:dyDescent="0.2">
      <c r="A86" s="170" t="s">
        <v>22</v>
      </c>
      <c r="B86" s="170"/>
      <c r="C86" s="170"/>
      <c r="D86" s="170"/>
      <c r="E86" s="170"/>
      <c r="F86" s="170"/>
    </row>
    <row r="87" spans="1:6" ht="14.25" x14ac:dyDescent="0.2">
      <c r="A87" s="168" t="s">
        <v>7</v>
      </c>
      <c r="B87" s="168"/>
      <c r="C87" s="168"/>
      <c r="D87" s="168"/>
      <c r="E87" s="168"/>
      <c r="F87" s="168"/>
    </row>
    <row r="88" spans="1:6" x14ac:dyDescent="0.2">
      <c r="A88" s="21"/>
      <c r="B88" s="21"/>
      <c r="C88" s="21"/>
      <c r="D88" s="21"/>
      <c r="E88" s="21"/>
      <c r="F88" s="21"/>
    </row>
    <row r="89" spans="1:6" x14ac:dyDescent="0.2">
      <c r="A89" s="21"/>
      <c r="B89" s="178"/>
      <c r="C89" s="178"/>
      <c r="D89" s="178"/>
      <c r="E89" s="178"/>
      <c r="F89" s="21"/>
    </row>
    <row r="90" spans="1:6" ht="15" x14ac:dyDescent="0.2">
      <c r="A90" s="169" t="s">
        <v>8</v>
      </c>
      <c r="B90" s="169"/>
      <c r="C90" s="169"/>
      <c r="D90" s="169"/>
      <c r="E90" s="169"/>
      <c r="F90" s="169"/>
    </row>
    <row r="92" spans="1:6" ht="39.75" customHeight="1" x14ac:dyDescent="0.2">
      <c r="B92" s="175"/>
      <c r="C92" s="176"/>
      <c r="D92" s="176"/>
    </row>
    <row r="93" spans="1:6" ht="13.5" customHeight="1" x14ac:dyDescent="0.2"/>
    <row r="94" spans="1:6" x14ac:dyDescent="0.2">
      <c r="B94" s="16"/>
      <c r="C94" s="16"/>
      <c r="D94" s="16"/>
    </row>
  </sheetData>
  <mergeCells count="20">
    <mergeCell ref="B79:D79"/>
    <mergeCell ref="A31:F31"/>
    <mergeCell ref="B34:D34"/>
    <mergeCell ref="B35:D35"/>
    <mergeCell ref="B38:D38"/>
    <mergeCell ref="B40:D40"/>
    <mergeCell ref="B41:D41"/>
    <mergeCell ref="B48:D48"/>
    <mergeCell ref="B56:D56"/>
    <mergeCell ref="B68:D68"/>
    <mergeCell ref="B69:D69"/>
    <mergeCell ref="B70:D70"/>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68:B70 B40:B42 B62 B64:B66 B58 B12:B20 B34:B37 B54:B56 B60 B44:B45 B47:B48 B52 B50" xr:uid="{00000000-0002-0000-1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2:F96"/>
  <sheetViews>
    <sheetView view="pageBreakPreview" topLeftCell="A19" zoomScale="80" zoomScaleNormal="100" zoomScaleSheetLayoutView="80" workbookViewId="0">
      <selection activeCell="E60" sqref="E6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150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45"/>
      <c r="C35" s="45"/>
      <c r="D35" s="45"/>
      <c r="E35" s="28"/>
      <c r="F35" s="21"/>
    </row>
    <row r="36" spans="1:6" ht="14.25" x14ac:dyDescent="0.2">
      <c r="A36" s="21"/>
      <c r="B36" s="179" t="s">
        <v>143</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29.25" customHeight="1" x14ac:dyDescent="0.2">
      <c r="A39" s="21"/>
      <c r="B39" s="179" t="s">
        <v>145</v>
      </c>
      <c r="C39" s="179"/>
      <c r="D39" s="179"/>
      <c r="E39" s="28"/>
      <c r="F39" s="21"/>
    </row>
    <row r="40" spans="1:6" ht="14.25" x14ac:dyDescent="0.2">
      <c r="A40" s="21"/>
      <c r="B40" s="179"/>
      <c r="C40" s="179"/>
      <c r="D40" s="179"/>
      <c r="E40" s="28"/>
      <c r="F40" s="21"/>
    </row>
    <row r="41" spans="1:6" ht="13.5" customHeight="1" x14ac:dyDescent="0.2">
      <c r="A41" s="21"/>
      <c r="B41" s="46"/>
      <c r="C41" s="46"/>
      <c r="D41" s="46"/>
      <c r="E41" s="28"/>
      <c r="F41" s="21"/>
    </row>
    <row r="42" spans="1:6" ht="14.25" x14ac:dyDescent="0.2">
      <c r="A42" s="21"/>
      <c r="B42" s="45" t="s">
        <v>144</v>
      </c>
      <c r="C42" s="45"/>
      <c r="D42" s="45"/>
      <c r="E42" s="28"/>
      <c r="F42" s="21"/>
    </row>
    <row r="43" spans="1:6" ht="14.25" x14ac:dyDescent="0.2">
      <c r="A43" s="21"/>
      <c r="B43" s="45"/>
      <c r="C43" s="45"/>
      <c r="D43" s="45"/>
      <c r="E43" s="28"/>
      <c r="F43" s="21"/>
    </row>
    <row r="44" spans="1:6" ht="14.25" x14ac:dyDescent="0.2">
      <c r="A44" s="21"/>
      <c r="B44" s="45"/>
      <c r="C44" s="45"/>
      <c r="D44" s="45"/>
      <c r="E44" s="28"/>
      <c r="F44" s="21"/>
    </row>
    <row r="45" spans="1:6" ht="14.25" x14ac:dyDescent="0.2">
      <c r="A45" s="21"/>
      <c r="B45" s="45" t="s">
        <v>149</v>
      </c>
      <c r="C45" s="45"/>
      <c r="D45" s="45"/>
      <c r="E45" s="28"/>
      <c r="F45" s="21"/>
    </row>
    <row r="46" spans="1:6" ht="14.25" x14ac:dyDescent="0.2">
      <c r="A46" s="21"/>
      <c r="B46" s="45"/>
      <c r="C46" s="45"/>
      <c r="D46" s="45"/>
      <c r="E46" s="28"/>
      <c r="F46" s="21"/>
    </row>
    <row r="47" spans="1:6" ht="14.25" x14ac:dyDescent="0.2">
      <c r="A47" s="21"/>
      <c r="B47" s="46"/>
      <c r="C47" s="46"/>
      <c r="D47" s="46"/>
      <c r="E47" s="28"/>
      <c r="F47" s="21"/>
    </row>
    <row r="48" spans="1:6" ht="14.25" x14ac:dyDescent="0.2">
      <c r="A48" s="21"/>
      <c r="B48" s="179" t="s">
        <v>146</v>
      </c>
      <c r="C48" s="179"/>
      <c r="D48" s="179"/>
      <c r="E48" s="28"/>
      <c r="F48" s="21"/>
    </row>
    <row r="49" spans="1:6" ht="14.25" x14ac:dyDescent="0.2">
      <c r="A49" s="21"/>
      <c r="B49" s="45"/>
      <c r="C49" s="45"/>
      <c r="D49" s="45"/>
      <c r="E49" s="28"/>
      <c r="F49" s="21"/>
    </row>
    <row r="50" spans="1:6" ht="14.25" x14ac:dyDescent="0.2">
      <c r="A50" s="21"/>
      <c r="B50" s="46"/>
      <c r="C50" s="46"/>
      <c r="D50" s="46"/>
      <c r="E50" s="28"/>
      <c r="F50" s="21"/>
    </row>
    <row r="51" spans="1:6" ht="14.25" x14ac:dyDescent="0.2">
      <c r="A51" s="21"/>
      <c r="B51" s="45" t="s">
        <v>151</v>
      </c>
      <c r="C51" s="45"/>
      <c r="D51" s="45"/>
      <c r="E51" s="28"/>
      <c r="F51" s="21"/>
    </row>
    <row r="52" spans="1:6" ht="14.25" x14ac:dyDescent="0.2">
      <c r="A52" s="21"/>
      <c r="B52" s="179"/>
      <c r="C52" s="179"/>
      <c r="D52" s="179"/>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28*225-1425</f>
        <v>4875</v>
      </c>
      <c r="F73" s="21"/>
    </row>
    <row r="74" spans="1:6" ht="13.5" customHeight="1" x14ac:dyDescent="0.2">
      <c r="A74" s="21"/>
      <c r="B74" s="34" t="s">
        <v>147</v>
      </c>
      <c r="C74" s="26"/>
      <c r="D74" s="26"/>
      <c r="E74" s="30">
        <v>0</v>
      </c>
      <c r="F74" s="21"/>
    </row>
    <row r="75" spans="1:6" ht="13.5" customHeight="1" x14ac:dyDescent="0.2">
      <c r="A75" s="21"/>
      <c r="B75" s="34" t="s">
        <v>148</v>
      </c>
      <c r="C75" s="26"/>
      <c r="D75" s="26"/>
      <c r="E75" s="30">
        <v>150</v>
      </c>
      <c r="F75" s="21"/>
    </row>
    <row r="76" spans="1:6" ht="13.5" customHeight="1" x14ac:dyDescent="0.2">
      <c r="A76" s="21"/>
      <c r="B76" s="25" t="s">
        <v>17</v>
      </c>
      <c r="C76" s="26"/>
      <c r="D76" s="26"/>
      <c r="E76" s="29">
        <f>SUM(E73:E75)</f>
        <v>5025</v>
      </c>
      <c r="F76" s="21"/>
    </row>
    <row r="77" spans="1:6" ht="13.5" customHeight="1" x14ac:dyDescent="0.2">
      <c r="A77" s="21"/>
      <c r="B77" s="26" t="s">
        <v>5</v>
      </c>
      <c r="C77" s="31">
        <v>0.05</v>
      </c>
      <c r="D77" s="26"/>
      <c r="E77" s="35">
        <f>ROUND(E76*C77,2)</f>
        <v>251.25</v>
      </c>
      <c r="F77" s="21"/>
    </row>
    <row r="78" spans="1:6" ht="13.5" customHeight="1" x14ac:dyDescent="0.2">
      <c r="A78" s="21"/>
      <c r="B78" s="26" t="s">
        <v>4</v>
      </c>
      <c r="C78" s="43">
        <v>9.9750000000000005E-2</v>
      </c>
      <c r="D78" s="26"/>
      <c r="E78" s="36">
        <f>C78*E76</f>
        <v>501.24375000000003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5777.4937499999996</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5777.4937499999996</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22">
    <mergeCell ref="A92:F92"/>
    <mergeCell ref="B94:D94"/>
    <mergeCell ref="B39:D39"/>
    <mergeCell ref="B48:D48"/>
    <mergeCell ref="B82:D82"/>
    <mergeCell ref="B83:D83"/>
    <mergeCell ref="B87:E87"/>
    <mergeCell ref="A88:F88"/>
    <mergeCell ref="A89:F89"/>
    <mergeCell ref="B91:E91"/>
    <mergeCell ref="B56:D56"/>
    <mergeCell ref="B40:D40"/>
    <mergeCell ref="B70:D70"/>
    <mergeCell ref="B71:D71"/>
    <mergeCell ref="B72:D72"/>
    <mergeCell ref="B81:D81"/>
    <mergeCell ref="A31:F31"/>
    <mergeCell ref="B34:D34"/>
    <mergeCell ref="B57:D57"/>
    <mergeCell ref="B36:D36"/>
    <mergeCell ref="B52:D52"/>
    <mergeCell ref="B38:D38"/>
  </mergeCells>
  <dataValidations count="1">
    <dataValidation type="list" allowBlank="1" showInputMessage="1" showErrorMessage="1" sqref="B81:B83 B62 B60 B66:B68 B64 B70:B72 B54:B58 B51:B52 B48:B49 B46 B34:B35 B42:B44 B38:B40 B12:B20" xr:uid="{00000000-0002-0000-12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40</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48</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41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25</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45</v>
      </c>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t="s">
        <v>43</v>
      </c>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t="s">
        <v>24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47</v>
      </c>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t="s">
        <v>34</v>
      </c>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4.25" x14ac:dyDescent="0.2">
      <c r="A73" s="21"/>
      <c r="B73" s="171"/>
      <c r="C73" s="171"/>
      <c r="D73" s="171"/>
      <c r="E73" s="28"/>
      <c r="F73" s="21"/>
    </row>
    <row r="74" spans="1:6" ht="13.5" customHeight="1" x14ac:dyDescent="0.2">
      <c r="A74" s="21"/>
      <c r="B74" s="171"/>
      <c r="C74" s="171"/>
      <c r="D74" s="171"/>
      <c r="E74" s="28"/>
      <c r="F74" s="21"/>
    </row>
    <row r="75" spans="1:6" ht="13.5" customHeight="1" x14ac:dyDescent="0.2">
      <c r="A75" s="21"/>
      <c r="B75" s="25" t="s">
        <v>18</v>
      </c>
      <c r="C75" s="26"/>
      <c r="D75" s="26"/>
      <c r="E75" s="29">
        <f>14*190</f>
        <v>2660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2660</v>
      </c>
      <c r="F78" s="21"/>
    </row>
    <row r="79" spans="1:6" ht="13.5" customHeight="1" x14ac:dyDescent="0.2">
      <c r="A79" s="21"/>
      <c r="B79" s="26" t="s">
        <v>5</v>
      </c>
      <c r="C79" s="31">
        <v>0.05</v>
      </c>
      <c r="D79" s="26"/>
      <c r="E79" s="35">
        <f>ROUND(E78*C79,2)</f>
        <v>133</v>
      </c>
      <c r="F79" s="21"/>
    </row>
    <row r="80" spans="1:6" ht="13.5" customHeight="1" x14ac:dyDescent="0.2">
      <c r="A80" s="21"/>
      <c r="B80" s="26" t="s">
        <v>4</v>
      </c>
      <c r="C80" s="43">
        <v>9.9750000000000005E-2</v>
      </c>
      <c r="D80" s="26"/>
      <c r="E80" s="36">
        <f>C80*E78</f>
        <v>265.33500000000004</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3058.335</v>
      </c>
      <c r="F82" s="21"/>
    </row>
    <row r="83" spans="1:6" ht="15.75" thickTop="1" x14ac:dyDescent="0.2">
      <c r="A83" s="21"/>
      <c r="B83" s="173"/>
      <c r="C83" s="173"/>
      <c r="D83" s="173"/>
      <c r="E83" s="37"/>
      <c r="F83" s="21"/>
    </row>
    <row r="84" spans="1:6" ht="15" x14ac:dyDescent="0.2">
      <c r="A84" s="21"/>
      <c r="B84" s="172" t="s">
        <v>21</v>
      </c>
      <c r="C84" s="172"/>
      <c r="D84" s="172"/>
      <c r="E84" s="37">
        <v>0</v>
      </c>
      <c r="F84" s="21"/>
    </row>
    <row r="85" spans="1:6" ht="15" x14ac:dyDescent="0.2">
      <c r="A85" s="21"/>
      <c r="B85" s="173"/>
      <c r="C85" s="173"/>
      <c r="D85" s="173"/>
      <c r="E85" s="37"/>
      <c r="F85" s="21"/>
    </row>
    <row r="86" spans="1:6" ht="19.5" customHeight="1" x14ac:dyDescent="0.2">
      <c r="A86" s="21"/>
      <c r="B86" s="38" t="s">
        <v>20</v>
      </c>
      <c r="C86" s="39"/>
      <c r="D86" s="39"/>
      <c r="E86" s="40">
        <f>E82-E84</f>
        <v>3058.335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7"/>
      <c r="C89" s="177"/>
      <c r="D89" s="177"/>
      <c r="E89" s="177"/>
      <c r="F89" s="21"/>
    </row>
    <row r="90" spans="1:6" ht="14.25" x14ac:dyDescent="0.2">
      <c r="A90" s="170" t="s">
        <v>22</v>
      </c>
      <c r="B90" s="170"/>
      <c r="C90" s="170"/>
      <c r="D90" s="170"/>
      <c r="E90" s="170"/>
      <c r="F90" s="170"/>
    </row>
    <row r="91" spans="1:6" ht="14.25" x14ac:dyDescent="0.2">
      <c r="A91" s="168" t="s">
        <v>7</v>
      </c>
      <c r="B91" s="168"/>
      <c r="C91" s="168"/>
      <c r="D91" s="168"/>
      <c r="E91" s="168"/>
      <c r="F91" s="168"/>
    </row>
    <row r="92" spans="1:6" x14ac:dyDescent="0.2">
      <c r="A92" s="21"/>
      <c r="B92" s="21"/>
      <c r="C92" s="21"/>
      <c r="D92" s="21"/>
      <c r="E92" s="21"/>
      <c r="F92" s="21"/>
    </row>
    <row r="93" spans="1:6" x14ac:dyDescent="0.2">
      <c r="A93" s="21"/>
      <c r="B93" s="178"/>
      <c r="C93" s="178"/>
      <c r="D93" s="178"/>
      <c r="E93" s="178"/>
      <c r="F93" s="21"/>
    </row>
    <row r="94" spans="1:6" ht="15" x14ac:dyDescent="0.2">
      <c r="A94" s="169" t="s">
        <v>8</v>
      </c>
      <c r="B94" s="169"/>
      <c r="C94" s="169"/>
      <c r="D94" s="169"/>
      <c r="E94" s="169"/>
      <c r="F94" s="169"/>
    </row>
    <row r="96" spans="1:6" ht="39.75" customHeight="1" x14ac:dyDescent="0.2">
      <c r="B96" s="175"/>
      <c r="C96" s="176"/>
      <c r="D96" s="176"/>
    </row>
    <row r="97" spans="2:4" ht="13.5" customHeight="1" x14ac:dyDescent="0.2"/>
    <row r="98" spans="2:4" x14ac:dyDescent="0.2">
      <c r="B98" s="16"/>
      <c r="C98" s="16"/>
      <c r="D98" s="16"/>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2:F97"/>
  <sheetViews>
    <sheetView view="pageBreakPreview" topLeftCell="A13" zoomScale="80" zoomScaleNormal="100" zoomScaleSheetLayoutView="80" workbookViewId="0">
      <selection activeCell="B54" sqref="B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153</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45"/>
      <c r="C35" s="45"/>
      <c r="D35" s="45"/>
      <c r="E35" s="28"/>
      <c r="F35" s="21"/>
    </row>
    <row r="36" spans="1:6" ht="14.25" x14ac:dyDescent="0.2">
      <c r="A36" s="21"/>
      <c r="B36" s="179" t="s">
        <v>154</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28.5" customHeight="1" x14ac:dyDescent="0.2">
      <c r="A39" s="21"/>
      <c r="B39" s="179" t="s">
        <v>155</v>
      </c>
      <c r="C39" s="179"/>
      <c r="D39" s="179"/>
      <c r="E39" s="28"/>
      <c r="F39" s="21"/>
    </row>
    <row r="40" spans="1:6" ht="14.25" x14ac:dyDescent="0.2">
      <c r="A40" s="21"/>
      <c r="B40" s="179"/>
      <c r="C40" s="179"/>
      <c r="D40" s="179"/>
      <c r="E40" s="28"/>
      <c r="F40" s="21"/>
    </row>
    <row r="41" spans="1:6" ht="13.5" customHeight="1" x14ac:dyDescent="0.2">
      <c r="A41" s="21"/>
      <c r="B41" s="46"/>
      <c r="C41" s="46"/>
      <c r="D41" s="46"/>
      <c r="E41" s="28"/>
      <c r="F41" s="21"/>
    </row>
    <row r="42" spans="1:6" ht="14.25" x14ac:dyDescent="0.2">
      <c r="A42" s="21"/>
      <c r="B42" s="45" t="s">
        <v>156</v>
      </c>
      <c r="C42" s="45"/>
      <c r="D42" s="45"/>
      <c r="E42" s="28"/>
      <c r="F42" s="21"/>
    </row>
    <row r="43" spans="1:6" ht="14.25" x14ac:dyDescent="0.2">
      <c r="A43" s="21"/>
      <c r="B43" s="45"/>
      <c r="C43" s="45"/>
      <c r="D43" s="45"/>
      <c r="E43" s="28"/>
      <c r="F43" s="21"/>
    </row>
    <row r="44" spans="1:6" ht="14.25" x14ac:dyDescent="0.2">
      <c r="A44" s="21"/>
      <c r="B44" s="45"/>
      <c r="C44" s="45"/>
      <c r="D44" s="45"/>
      <c r="E44" s="28"/>
      <c r="F44" s="21"/>
    </row>
    <row r="45" spans="1:6" ht="14.25" x14ac:dyDescent="0.2">
      <c r="A45" s="21"/>
      <c r="B45" s="45" t="s">
        <v>158</v>
      </c>
      <c r="C45" s="45"/>
      <c r="D45" s="45"/>
      <c r="E45" s="28"/>
      <c r="F45" s="21"/>
    </row>
    <row r="46" spans="1:6" ht="14.25" x14ac:dyDescent="0.2">
      <c r="A46" s="21"/>
      <c r="B46" s="45"/>
      <c r="C46" s="45"/>
      <c r="D46" s="45"/>
      <c r="E46" s="28"/>
      <c r="F46" s="21"/>
    </row>
    <row r="47" spans="1:6" ht="14.25" x14ac:dyDescent="0.2">
      <c r="A47" s="21"/>
      <c r="B47" s="46"/>
      <c r="C47" s="46"/>
      <c r="D47" s="46"/>
      <c r="E47" s="28"/>
      <c r="F47" s="21"/>
    </row>
    <row r="48" spans="1:6" ht="14.25" x14ac:dyDescent="0.2">
      <c r="A48" s="21"/>
      <c r="B48" s="179" t="s">
        <v>159</v>
      </c>
      <c r="C48" s="179"/>
      <c r="D48" s="179"/>
      <c r="E48" s="28"/>
      <c r="F48" s="21"/>
    </row>
    <row r="49" spans="1:6" ht="14.25" x14ac:dyDescent="0.2">
      <c r="A49" s="21"/>
      <c r="B49" s="45"/>
      <c r="C49" s="45"/>
      <c r="D49" s="45"/>
      <c r="E49" s="28"/>
      <c r="F49" s="21"/>
    </row>
    <row r="50" spans="1:6" ht="14.25" x14ac:dyDescent="0.2">
      <c r="A50" s="21"/>
      <c r="B50" s="46"/>
      <c r="C50" s="46"/>
      <c r="D50" s="46"/>
      <c r="E50" s="28"/>
      <c r="F50" s="21"/>
    </row>
    <row r="51" spans="1:6" ht="14.25" x14ac:dyDescent="0.2">
      <c r="A51" s="21"/>
      <c r="B51" s="45" t="s">
        <v>157</v>
      </c>
      <c r="C51" s="45"/>
      <c r="D51" s="45"/>
      <c r="E51" s="28"/>
      <c r="F51" s="21"/>
    </row>
    <row r="52" spans="1:6" ht="14.25" x14ac:dyDescent="0.2">
      <c r="A52" s="21"/>
      <c r="B52" s="179"/>
      <c r="C52" s="179"/>
      <c r="D52" s="179"/>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c r="C56" s="179"/>
      <c r="D56" s="179"/>
      <c r="E56" s="28"/>
      <c r="F56" s="21"/>
    </row>
    <row r="57" spans="1:6" ht="14.25" x14ac:dyDescent="0.2">
      <c r="A57" s="21"/>
      <c r="B57" s="45"/>
      <c r="C57" s="45"/>
      <c r="D57" s="45"/>
      <c r="E57" s="28"/>
      <c r="F57" s="21"/>
    </row>
    <row r="58" spans="1:6" ht="14.25" x14ac:dyDescent="0.2">
      <c r="A58" s="21"/>
      <c r="B58" s="179"/>
      <c r="C58" s="179"/>
      <c r="D58" s="179"/>
      <c r="E58" s="28"/>
      <c r="F58" s="21"/>
    </row>
    <row r="59" spans="1:6" ht="14.25" x14ac:dyDescent="0.2">
      <c r="A59" s="21"/>
      <c r="B59" s="45"/>
      <c r="C59" s="45"/>
      <c r="D59" s="45"/>
      <c r="E59" s="28"/>
      <c r="F59" s="21"/>
    </row>
    <row r="60" spans="1:6" ht="14.25" x14ac:dyDescent="0.2">
      <c r="A60" s="21"/>
      <c r="B60" s="46"/>
      <c r="C60" s="46"/>
      <c r="D60" s="46"/>
      <c r="E60" s="28"/>
      <c r="F60" s="21"/>
    </row>
    <row r="61" spans="1:6" ht="14.25" x14ac:dyDescent="0.2">
      <c r="A61" s="21"/>
      <c r="B61" s="45"/>
      <c r="C61" s="46"/>
      <c r="D61" s="46"/>
      <c r="E61" s="28"/>
      <c r="F61" s="21"/>
    </row>
    <row r="62" spans="1:6" ht="14.25" x14ac:dyDescent="0.2">
      <c r="A62" s="21"/>
      <c r="B62" s="46"/>
      <c r="C62" s="46"/>
      <c r="D62" s="46"/>
      <c r="E62" s="28"/>
      <c r="F62" s="21"/>
    </row>
    <row r="63" spans="1:6" ht="14.25" x14ac:dyDescent="0.2">
      <c r="A63" s="21"/>
      <c r="B63" s="45"/>
      <c r="C63" s="45"/>
      <c r="D63" s="45"/>
      <c r="E63" s="28"/>
      <c r="F63" s="21"/>
    </row>
    <row r="64" spans="1:6" ht="14.25" x14ac:dyDescent="0.2">
      <c r="A64" s="21"/>
      <c r="B64" s="46"/>
      <c r="C64" s="45"/>
      <c r="D64" s="45"/>
      <c r="E64" s="28"/>
      <c r="F64" s="21"/>
    </row>
    <row r="65" spans="1:6" ht="14.25" x14ac:dyDescent="0.2">
      <c r="A65" s="21"/>
      <c r="B65" s="45"/>
      <c r="C65" s="45"/>
      <c r="D65" s="45"/>
      <c r="E65" s="28"/>
      <c r="F65" s="21"/>
    </row>
    <row r="66" spans="1:6" ht="14.25" x14ac:dyDescent="0.2">
      <c r="A66" s="21"/>
      <c r="B66" s="46"/>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5"/>
      <c r="C69" s="45"/>
      <c r="D69" s="45"/>
      <c r="E69" s="28"/>
      <c r="F69" s="21"/>
    </row>
    <row r="70" spans="1:6" ht="14.25" x14ac:dyDescent="0.2">
      <c r="A70" s="21"/>
      <c r="B70" s="46"/>
      <c r="C70" s="45"/>
      <c r="D70" s="45"/>
      <c r="E70" s="28"/>
      <c r="F70" s="21"/>
    </row>
    <row r="71" spans="1:6" ht="14.25" x14ac:dyDescent="0.2">
      <c r="A71" s="21"/>
      <c r="B71" s="179"/>
      <c r="C71" s="179"/>
      <c r="D71" s="179"/>
      <c r="E71" s="28"/>
      <c r="F71" s="21"/>
    </row>
    <row r="72" spans="1:6" ht="14.25" x14ac:dyDescent="0.2">
      <c r="A72" s="21"/>
      <c r="B72" s="179"/>
      <c r="C72" s="179"/>
      <c r="D72" s="179"/>
      <c r="E72" s="28"/>
      <c r="F72" s="21"/>
    </row>
    <row r="73" spans="1:6" ht="13.5" customHeight="1" x14ac:dyDescent="0.2">
      <c r="A73" s="21"/>
      <c r="B73" s="171"/>
      <c r="C73" s="171"/>
      <c r="D73" s="171"/>
      <c r="E73" s="28"/>
      <c r="F73" s="21"/>
    </row>
    <row r="74" spans="1:6" ht="13.5" customHeight="1" x14ac:dyDescent="0.2">
      <c r="A74" s="21"/>
      <c r="B74" s="25" t="s">
        <v>18</v>
      </c>
      <c r="C74" s="26"/>
      <c r="D74" s="26"/>
      <c r="E74" s="29">
        <f>27*225</f>
        <v>6075</v>
      </c>
      <c r="F74" s="21"/>
    </row>
    <row r="75" spans="1:6" ht="13.5" customHeight="1" x14ac:dyDescent="0.2">
      <c r="A75" s="21"/>
      <c r="B75" s="34" t="s">
        <v>147</v>
      </c>
      <c r="C75" s="26"/>
      <c r="D75" s="26"/>
      <c r="E75" s="30">
        <v>0</v>
      </c>
      <c r="F75" s="21"/>
    </row>
    <row r="76" spans="1:6" ht="13.5" customHeight="1" x14ac:dyDescent="0.2">
      <c r="A76" s="21"/>
      <c r="B76" s="34" t="s">
        <v>160</v>
      </c>
      <c r="C76" s="26"/>
      <c r="D76" s="26"/>
      <c r="E76" s="30">
        <v>250</v>
      </c>
      <c r="F76" s="21"/>
    </row>
    <row r="77" spans="1:6" ht="13.5" customHeight="1" x14ac:dyDescent="0.2">
      <c r="A77" s="21"/>
      <c r="B77" s="25" t="s">
        <v>17</v>
      </c>
      <c r="C77" s="26"/>
      <c r="D77" s="26"/>
      <c r="E77" s="29">
        <f>SUM(E74:E76)</f>
        <v>6325</v>
      </c>
      <c r="F77" s="21"/>
    </row>
    <row r="78" spans="1:6" ht="13.5" customHeight="1" x14ac:dyDescent="0.2">
      <c r="A78" s="21"/>
      <c r="B78" s="26" t="s">
        <v>5</v>
      </c>
      <c r="C78" s="31">
        <v>0.05</v>
      </c>
      <c r="D78" s="26"/>
      <c r="E78" s="35">
        <f>ROUND(E77*C78,2)</f>
        <v>316.25</v>
      </c>
      <c r="F78" s="21"/>
    </row>
    <row r="79" spans="1:6" ht="13.5" customHeight="1" x14ac:dyDescent="0.2">
      <c r="A79" s="21"/>
      <c r="B79" s="26" t="s">
        <v>4</v>
      </c>
      <c r="C79" s="43">
        <v>9.9750000000000005E-2</v>
      </c>
      <c r="D79" s="26"/>
      <c r="E79" s="36">
        <f>C79*E77</f>
        <v>630.91875000000005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7272.1687499999998</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7272.1687499999998</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22">
    <mergeCell ref="B72:D72"/>
    <mergeCell ref="A31:F31"/>
    <mergeCell ref="B34:D34"/>
    <mergeCell ref="B36:D36"/>
    <mergeCell ref="B38:D38"/>
    <mergeCell ref="B39:D39"/>
    <mergeCell ref="B40:D40"/>
    <mergeCell ref="B48:D48"/>
    <mergeCell ref="B52:D52"/>
    <mergeCell ref="B56:D56"/>
    <mergeCell ref="B58:D58"/>
    <mergeCell ref="B71:D71"/>
    <mergeCell ref="A90:F90"/>
    <mergeCell ref="B92:E92"/>
    <mergeCell ref="A93:F93"/>
    <mergeCell ref="B95:D95"/>
    <mergeCell ref="B73:D73"/>
    <mergeCell ref="B82:D82"/>
    <mergeCell ref="B83:D83"/>
    <mergeCell ref="B84:D84"/>
    <mergeCell ref="B88:E88"/>
    <mergeCell ref="A89:F89"/>
  </mergeCells>
  <dataValidations count="1">
    <dataValidation type="list" allowBlank="1" showInputMessage="1" showErrorMessage="1" sqref="B82:B84 B63 B61 B67:B69 B65 B71:B73 B54:B59 B51:B52 B48:B49 B46 B34:B35 B42:B44 B38:B40 B12:B20" xr:uid="{00000000-0002-0000-13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2:F96"/>
  <sheetViews>
    <sheetView view="pageBreakPreview" zoomScale="80" zoomScaleNormal="100" zoomScaleSheetLayoutView="80" workbookViewId="0">
      <selection activeCell="B45" sqref="B45:D4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162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45"/>
      <c r="C35" s="45"/>
      <c r="D35" s="45"/>
      <c r="E35" s="28"/>
      <c r="F35" s="21"/>
    </row>
    <row r="36" spans="1:6" ht="14.25" x14ac:dyDescent="0.2">
      <c r="A36" s="21"/>
      <c r="B36" s="179" t="s">
        <v>154</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45.75" customHeight="1" x14ac:dyDescent="0.2">
      <c r="A39" s="21"/>
      <c r="B39" s="179" t="s">
        <v>163</v>
      </c>
      <c r="C39" s="179"/>
      <c r="D39" s="179"/>
      <c r="E39" s="28"/>
      <c r="F39" s="21"/>
    </row>
    <row r="40" spans="1:6" ht="14.25" x14ac:dyDescent="0.2">
      <c r="A40" s="21"/>
      <c r="B40" s="45"/>
      <c r="C40" s="45"/>
      <c r="D40" s="45"/>
      <c r="E40" s="28"/>
      <c r="F40" s="21"/>
    </row>
    <row r="41" spans="1:6" ht="14.25" x14ac:dyDescent="0.2">
      <c r="A41" s="21"/>
      <c r="B41" s="46"/>
      <c r="C41" s="46"/>
      <c r="D41" s="46"/>
      <c r="E41" s="28"/>
      <c r="F41" s="21"/>
    </row>
    <row r="42" spans="1:6" ht="14.25" x14ac:dyDescent="0.2">
      <c r="A42" s="21"/>
      <c r="B42" s="179" t="s">
        <v>158</v>
      </c>
      <c r="C42" s="179"/>
      <c r="D42" s="179"/>
      <c r="E42" s="28"/>
      <c r="F42" s="21"/>
    </row>
    <row r="43" spans="1:6" ht="14.25" x14ac:dyDescent="0.2">
      <c r="A43" s="21"/>
      <c r="B43" s="45"/>
      <c r="C43" s="45"/>
      <c r="D43" s="45"/>
      <c r="E43" s="28"/>
      <c r="F43" s="21"/>
    </row>
    <row r="44" spans="1:6" ht="14.25" x14ac:dyDescent="0.2">
      <c r="A44" s="21"/>
      <c r="B44" s="46"/>
      <c r="C44" s="46"/>
      <c r="D44" s="46"/>
      <c r="E44" s="28"/>
      <c r="F44" s="21"/>
    </row>
    <row r="45" spans="1:6" ht="14.25" x14ac:dyDescent="0.2">
      <c r="A45" s="21"/>
      <c r="B45" s="45" t="s">
        <v>157</v>
      </c>
      <c r="C45" s="45"/>
      <c r="D45" s="45"/>
      <c r="E45" s="28"/>
      <c r="F45" s="21"/>
    </row>
    <row r="46" spans="1:6" ht="14.25" x14ac:dyDescent="0.2">
      <c r="A46" s="21"/>
      <c r="B46" s="179"/>
      <c r="C46" s="179"/>
      <c r="D46" s="179"/>
      <c r="E46" s="28"/>
      <c r="F46" s="21"/>
    </row>
    <row r="47" spans="1:6" ht="14.25" x14ac:dyDescent="0.2">
      <c r="A47" s="21"/>
      <c r="B47" s="46"/>
      <c r="C47" s="45"/>
      <c r="D47" s="45"/>
      <c r="E47" s="28"/>
      <c r="F47" s="21"/>
    </row>
    <row r="48" spans="1:6" ht="14.25" x14ac:dyDescent="0.2">
      <c r="A48" s="21"/>
      <c r="B48" s="45" t="s">
        <v>116</v>
      </c>
      <c r="C48" s="45"/>
      <c r="D48" s="45"/>
      <c r="E48" s="28"/>
      <c r="F48" s="21"/>
    </row>
    <row r="49" spans="1:6" ht="14.25" x14ac:dyDescent="0.2">
      <c r="A49" s="21"/>
      <c r="B49" s="45"/>
      <c r="C49" s="45"/>
      <c r="D49" s="45"/>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179"/>
      <c r="C55" s="179"/>
      <c r="D55" s="179"/>
      <c r="E55" s="28"/>
      <c r="F55" s="21"/>
    </row>
    <row r="56" spans="1:6" ht="14.25" x14ac:dyDescent="0.2">
      <c r="A56" s="21"/>
      <c r="B56" s="45"/>
      <c r="C56" s="45"/>
      <c r="D56" s="45"/>
      <c r="E56" s="28"/>
      <c r="F56" s="21"/>
    </row>
    <row r="57" spans="1:6" ht="14.25" x14ac:dyDescent="0.2">
      <c r="A57" s="21"/>
      <c r="B57" s="179"/>
      <c r="C57" s="179"/>
      <c r="D57" s="179"/>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42*225</f>
        <v>9450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9450</v>
      </c>
      <c r="F76" s="21"/>
    </row>
    <row r="77" spans="1:6" ht="13.5" customHeight="1" x14ac:dyDescent="0.2">
      <c r="A77" s="21"/>
      <c r="B77" s="26" t="s">
        <v>5</v>
      </c>
      <c r="C77" s="31">
        <v>0.05</v>
      </c>
      <c r="D77" s="26"/>
      <c r="E77" s="35">
        <f>ROUND(E76*C77,2)</f>
        <v>472.5</v>
      </c>
      <c r="F77" s="21"/>
    </row>
    <row r="78" spans="1:6" ht="13.5" customHeight="1" x14ac:dyDescent="0.2">
      <c r="A78" s="21"/>
      <c r="B78" s="26" t="s">
        <v>4</v>
      </c>
      <c r="C78" s="43">
        <v>9.9750000000000005E-2</v>
      </c>
      <c r="D78" s="26"/>
      <c r="E78" s="36">
        <f>C78*E76</f>
        <v>942.63750000000005</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10865.137500000001</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10865.137500000001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22">
    <mergeCell ref="A89:F89"/>
    <mergeCell ref="B91:E91"/>
    <mergeCell ref="A92:F92"/>
    <mergeCell ref="B94:D94"/>
    <mergeCell ref="B72:D72"/>
    <mergeCell ref="B81:D81"/>
    <mergeCell ref="B82:D82"/>
    <mergeCell ref="B83:D83"/>
    <mergeCell ref="B87:E87"/>
    <mergeCell ref="A88:F88"/>
    <mergeCell ref="B71:D71"/>
    <mergeCell ref="A31:F31"/>
    <mergeCell ref="B34:D34"/>
    <mergeCell ref="B36:D36"/>
    <mergeCell ref="B38:D38"/>
    <mergeCell ref="B39:D39"/>
    <mergeCell ref="B50:D50"/>
    <mergeCell ref="B42:D42"/>
    <mergeCell ref="B46:D46"/>
    <mergeCell ref="B55:D55"/>
    <mergeCell ref="B57:D57"/>
    <mergeCell ref="B70:D70"/>
  </mergeCells>
  <dataValidations count="1">
    <dataValidation type="list" allowBlank="1" showInputMessage="1" showErrorMessage="1" sqref="B81:B83 B55:B58 B48:B53 B42:B43 B45:B46 B70:B72 B64 B66:B68 B60 B62 B34:B35 B12:B20 B38:B40" xr:uid="{00000000-0002-0000-14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2:F96"/>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211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45"/>
      <c r="C35" s="45"/>
      <c r="D35" s="45"/>
      <c r="E35" s="28"/>
      <c r="F35" s="21"/>
    </row>
    <row r="36" spans="1:6" ht="14.25" x14ac:dyDescent="0.2">
      <c r="A36" s="21"/>
      <c r="B36" s="179" t="s">
        <v>154</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14.25" x14ac:dyDescent="0.2">
      <c r="A39" s="21"/>
      <c r="B39" s="179"/>
      <c r="C39" s="179"/>
      <c r="D39" s="179"/>
      <c r="E39" s="28"/>
      <c r="F39" s="21"/>
    </row>
    <row r="40" spans="1:6" ht="14.25" x14ac:dyDescent="0.2">
      <c r="A40" s="21"/>
      <c r="B40" s="45"/>
      <c r="C40" s="45"/>
      <c r="D40" s="45"/>
      <c r="E40" s="28"/>
      <c r="F40" s="21"/>
    </row>
    <row r="41" spans="1:6" ht="14.25" x14ac:dyDescent="0.2">
      <c r="A41" s="21"/>
      <c r="B41" s="46"/>
      <c r="C41" s="46"/>
      <c r="D41" s="46"/>
      <c r="E41" s="28"/>
      <c r="F41" s="21"/>
    </row>
    <row r="42" spans="1:6" ht="14.25" x14ac:dyDescent="0.2">
      <c r="A42" s="21"/>
      <c r="B42" s="179"/>
      <c r="C42" s="179"/>
      <c r="D42" s="179"/>
      <c r="E42" s="28"/>
      <c r="F42" s="21"/>
    </row>
    <row r="43" spans="1:6" ht="14.25" x14ac:dyDescent="0.2">
      <c r="A43" s="21"/>
      <c r="B43" s="45"/>
      <c r="C43" s="45"/>
      <c r="D43" s="45"/>
      <c r="E43" s="28"/>
      <c r="F43" s="21"/>
    </row>
    <row r="44" spans="1:6" ht="14.25" x14ac:dyDescent="0.2">
      <c r="A44" s="21"/>
      <c r="B44" s="46"/>
      <c r="C44" s="46"/>
      <c r="D44" s="46"/>
      <c r="E44" s="28"/>
      <c r="F44" s="21"/>
    </row>
    <row r="45" spans="1:6" ht="14.25" x14ac:dyDescent="0.2">
      <c r="A45" s="21"/>
      <c r="B45" s="45"/>
      <c r="C45" s="45"/>
      <c r="D45" s="45"/>
      <c r="E45" s="28"/>
      <c r="F45" s="21"/>
    </row>
    <row r="46" spans="1:6" ht="14.25" x14ac:dyDescent="0.2">
      <c r="A46" s="21"/>
      <c r="B46" s="179"/>
      <c r="C46" s="179"/>
      <c r="D46" s="179"/>
      <c r="E46" s="28"/>
      <c r="F46" s="21"/>
    </row>
    <row r="47" spans="1:6" ht="14.25" x14ac:dyDescent="0.2">
      <c r="A47" s="21"/>
      <c r="B47" s="46"/>
      <c r="C47" s="45"/>
      <c r="D47" s="45"/>
      <c r="E47" s="28"/>
      <c r="F47" s="21"/>
    </row>
    <row r="48" spans="1:6" ht="14.25" x14ac:dyDescent="0.2">
      <c r="A48" s="21"/>
      <c r="B48" s="45"/>
      <c r="C48" s="45"/>
      <c r="D48" s="45"/>
      <c r="E48" s="28"/>
      <c r="F48" s="21"/>
    </row>
    <row r="49" spans="1:6" ht="14.25" x14ac:dyDescent="0.2">
      <c r="A49" s="21"/>
      <c r="B49" s="45"/>
      <c r="C49" s="45"/>
      <c r="D49" s="45"/>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179"/>
      <c r="C55" s="179"/>
      <c r="D55" s="179"/>
      <c r="E55" s="28"/>
      <c r="F55" s="21"/>
    </row>
    <row r="56" spans="1:6" ht="14.25" x14ac:dyDescent="0.2">
      <c r="A56" s="21"/>
      <c r="B56" s="45"/>
      <c r="C56" s="45"/>
      <c r="D56" s="45"/>
      <c r="E56" s="28"/>
      <c r="F56" s="21"/>
    </row>
    <row r="57" spans="1:6" ht="14.25" x14ac:dyDescent="0.2">
      <c r="A57" s="21"/>
      <c r="B57" s="179"/>
      <c r="C57" s="179"/>
      <c r="D57" s="179"/>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v>950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950</v>
      </c>
      <c r="F76" s="21"/>
    </row>
    <row r="77" spans="1:6" ht="13.5" customHeight="1" x14ac:dyDescent="0.2">
      <c r="A77" s="21"/>
      <c r="B77" s="26" t="s">
        <v>5</v>
      </c>
      <c r="C77" s="31">
        <v>0.05</v>
      </c>
      <c r="D77" s="26"/>
      <c r="E77" s="35">
        <f>ROUND(E76*C77,2)</f>
        <v>47.5</v>
      </c>
      <c r="F77" s="21"/>
    </row>
    <row r="78" spans="1:6" ht="13.5" customHeight="1" x14ac:dyDescent="0.2">
      <c r="A78" s="21"/>
      <c r="B78" s="26" t="s">
        <v>4</v>
      </c>
      <c r="C78" s="43">
        <v>9.9750000000000005E-2</v>
      </c>
      <c r="D78" s="26"/>
      <c r="E78" s="36">
        <f>C78*E76</f>
        <v>94.762500000000003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1092.2625</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1092.2625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22">
    <mergeCell ref="B71:D71"/>
    <mergeCell ref="A31:F31"/>
    <mergeCell ref="B34:D34"/>
    <mergeCell ref="B36:D36"/>
    <mergeCell ref="B38:D38"/>
    <mergeCell ref="B39:D39"/>
    <mergeCell ref="B42:D42"/>
    <mergeCell ref="B46:D46"/>
    <mergeCell ref="B50:D50"/>
    <mergeCell ref="B55:D55"/>
    <mergeCell ref="B57:D57"/>
    <mergeCell ref="B70:D70"/>
    <mergeCell ref="A89:F89"/>
    <mergeCell ref="B91:E91"/>
    <mergeCell ref="A92:F92"/>
    <mergeCell ref="B94:D94"/>
    <mergeCell ref="B72:D72"/>
    <mergeCell ref="B81:D81"/>
    <mergeCell ref="B82:D82"/>
    <mergeCell ref="B83:D83"/>
    <mergeCell ref="B87:E87"/>
    <mergeCell ref="A88:F88"/>
  </mergeCells>
  <dataValidations count="1">
    <dataValidation type="list" allowBlank="1" showInputMessage="1" showErrorMessage="1" sqref="B81:B83 B55:B58 B48:B53 B42:B43 B45:B46 B70:B72 B64 B66:B68 B60 B62 B34:B35 B12:B20 B38:B40" xr:uid="{00000000-0002-0000-15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2:F92"/>
  <sheetViews>
    <sheetView view="pageBreakPreview" topLeftCell="A28"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180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14.25" x14ac:dyDescent="0.2">
      <c r="A59" s="21"/>
      <c r="B59" s="179" t="s">
        <v>177</v>
      </c>
      <c r="C59" s="179"/>
      <c r="D59" s="179"/>
      <c r="E59" s="28"/>
      <c r="F59" s="21"/>
    </row>
    <row r="60" spans="1:6" ht="14.25" x14ac:dyDescent="0.2">
      <c r="A60" s="21"/>
      <c r="B60" s="179"/>
      <c r="C60" s="179"/>
      <c r="D60" s="179"/>
      <c r="E60" s="28"/>
      <c r="F60" s="21"/>
    </row>
    <row r="61" spans="1:6" ht="30" customHeight="1" x14ac:dyDescent="0.2">
      <c r="A61" s="21"/>
      <c r="B61" s="179" t="s">
        <v>176</v>
      </c>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2216.35/1.14975</f>
        <v>1927.6799304196563</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1927.6799304196563</v>
      </c>
      <c r="F72" s="21"/>
    </row>
    <row r="73" spans="1:6" ht="13.5" customHeight="1" x14ac:dyDescent="0.2">
      <c r="A73" s="21"/>
      <c r="B73" s="26" t="s">
        <v>5</v>
      </c>
      <c r="C73" s="31">
        <v>0.05</v>
      </c>
      <c r="D73" s="26"/>
      <c r="E73" s="35">
        <f>ROUND(E72*C73,2)</f>
        <v>96.38</v>
      </c>
      <c r="F73" s="21"/>
    </row>
    <row r="74" spans="1:6" ht="13.5" customHeight="1" x14ac:dyDescent="0.2">
      <c r="A74" s="21"/>
      <c r="B74" s="26" t="s">
        <v>4</v>
      </c>
      <c r="C74" s="43">
        <v>9.9750000000000005E-2</v>
      </c>
      <c r="D74" s="26"/>
      <c r="E74" s="36">
        <f>C74*E72</f>
        <v>192.28607305936072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2216.3460034790169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2216.3460034790169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43 B34 B12:B20 B60 B62:B64" xr:uid="{00000000-0002-0000-16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184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30" customHeight="1" x14ac:dyDescent="0.2">
      <c r="A59" s="21"/>
      <c r="B59" s="179" t="s">
        <v>188</v>
      </c>
      <c r="C59" s="179"/>
      <c r="D59" s="179"/>
      <c r="E59" s="28"/>
      <c r="F59" s="21"/>
    </row>
    <row r="60" spans="1:6" ht="14.25" x14ac:dyDescent="0.2">
      <c r="A60" s="21"/>
      <c r="B60" s="179"/>
      <c r="C60" s="179"/>
      <c r="D60" s="179"/>
      <c r="E60" s="28"/>
      <c r="F60" s="21"/>
    </row>
    <row r="61" spans="1:6" ht="14.25" x14ac:dyDescent="0.2">
      <c r="A61" s="21"/>
      <c r="B61" s="179" t="s">
        <v>189</v>
      </c>
      <c r="C61" s="179"/>
      <c r="D61" s="179"/>
      <c r="E61" s="28"/>
      <c r="F61" s="21"/>
    </row>
    <row r="62" spans="1:6" ht="14.25" x14ac:dyDescent="0.2">
      <c r="A62" s="21"/>
      <c r="B62" s="179"/>
      <c r="C62" s="179"/>
      <c r="D62" s="179"/>
      <c r="E62" s="28"/>
      <c r="F62" s="21"/>
    </row>
    <row r="63" spans="1:6" ht="30" customHeight="1" x14ac:dyDescent="0.2">
      <c r="A63" s="21"/>
      <c r="B63" s="179" t="s">
        <v>190</v>
      </c>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7160.39/1.14975</f>
        <v>6227.7799521635134</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6227.7799521635134</v>
      </c>
      <c r="F72" s="21"/>
    </row>
    <row r="73" spans="1:6" ht="13.5" customHeight="1" x14ac:dyDescent="0.2">
      <c r="A73" s="21"/>
      <c r="B73" s="26" t="s">
        <v>5</v>
      </c>
      <c r="C73" s="31">
        <v>0.05</v>
      </c>
      <c r="D73" s="26"/>
      <c r="E73" s="35">
        <f>ROUND(E72*C73,2)</f>
        <v>311.39</v>
      </c>
      <c r="F73" s="21"/>
    </row>
    <row r="74" spans="1:6" ht="13.5" customHeight="1" x14ac:dyDescent="0.2">
      <c r="A74" s="21"/>
      <c r="B74" s="26" t="s">
        <v>4</v>
      </c>
      <c r="C74" s="43">
        <v>9.9750000000000005E-2</v>
      </c>
      <c r="D74" s="26"/>
      <c r="E74" s="36">
        <f>C74*E72</f>
        <v>621.22105022831045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7160.3910023918243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7160.3910023918243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64 B12:B20 B43 B34 B60 B62" xr:uid="{00000000-0002-0000-17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2:F92"/>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183</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30" customHeight="1" x14ac:dyDescent="0.2">
      <c r="A59" s="21"/>
      <c r="B59" s="179" t="s">
        <v>188</v>
      </c>
      <c r="C59" s="179"/>
      <c r="D59" s="179"/>
      <c r="E59" s="28"/>
      <c r="F59" s="21"/>
    </row>
    <row r="60" spans="1:6" ht="14.25" x14ac:dyDescent="0.2">
      <c r="A60" s="21"/>
      <c r="B60" s="179"/>
      <c r="C60" s="179"/>
      <c r="D60" s="179"/>
      <c r="E60" s="28"/>
      <c r="F60" s="21"/>
    </row>
    <row r="61" spans="1:6" ht="14.25" x14ac:dyDescent="0.2">
      <c r="A61" s="21"/>
      <c r="B61" s="179" t="s">
        <v>189</v>
      </c>
      <c r="C61" s="179"/>
      <c r="D61" s="179"/>
      <c r="E61" s="28"/>
      <c r="F61" s="21"/>
    </row>
    <row r="62" spans="1:6" ht="14.25" x14ac:dyDescent="0.2">
      <c r="A62" s="21"/>
      <c r="B62" s="179"/>
      <c r="C62" s="179"/>
      <c r="D62" s="179"/>
      <c r="E62" s="28"/>
      <c r="F62" s="21"/>
    </row>
    <row r="63" spans="1:6" ht="33.75" customHeight="1" x14ac:dyDescent="0.2">
      <c r="A63" s="21"/>
      <c r="B63" s="179" t="s">
        <v>190</v>
      </c>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8689.54/1.14975</f>
        <v>7557.7647314633623</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7557.7647314633623</v>
      </c>
      <c r="F72" s="21"/>
    </row>
    <row r="73" spans="1:6" ht="13.5" customHeight="1" x14ac:dyDescent="0.2">
      <c r="A73" s="21"/>
      <c r="B73" s="26" t="s">
        <v>5</v>
      </c>
      <c r="C73" s="31">
        <v>0.05</v>
      </c>
      <c r="D73" s="26"/>
      <c r="E73" s="35">
        <f>ROUND(E72*C73,2)</f>
        <v>377.89</v>
      </c>
      <c r="F73" s="21"/>
    </row>
    <row r="74" spans="1:6" ht="13.5" customHeight="1" x14ac:dyDescent="0.2">
      <c r="A74" s="21"/>
      <c r="B74" s="26" t="s">
        <v>4</v>
      </c>
      <c r="C74" s="43">
        <v>9.9750000000000005E-2</v>
      </c>
      <c r="D74" s="26"/>
      <c r="E74" s="36">
        <f>C74*E72</f>
        <v>753.88703196347046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8689.5417634268324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8689.5417634268324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60 B62 B34 B12:B20 B43 B64" xr:uid="{00000000-0002-0000-18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2:F92"/>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185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30" customHeight="1" x14ac:dyDescent="0.2">
      <c r="A59" s="21"/>
      <c r="B59" s="179" t="s">
        <v>191</v>
      </c>
      <c r="C59" s="179"/>
      <c r="D59" s="179"/>
      <c r="E59" s="28"/>
      <c r="F59" s="21"/>
    </row>
    <row r="60" spans="1:6" ht="14.25" x14ac:dyDescent="0.2">
      <c r="A60" s="21"/>
      <c r="B60" s="179"/>
      <c r="C60" s="179"/>
      <c r="D60" s="179"/>
      <c r="E60" s="28"/>
      <c r="F60" s="21"/>
    </row>
    <row r="61" spans="1:6" ht="31.5" customHeight="1" x14ac:dyDescent="0.2">
      <c r="A61" s="21"/>
      <c r="B61" s="179" t="s">
        <v>188</v>
      </c>
      <c r="C61" s="179"/>
      <c r="D61" s="179"/>
      <c r="E61" s="28"/>
      <c r="F61" s="21"/>
    </row>
    <row r="62" spans="1:6" ht="14.25" x14ac:dyDescent="0.2">
      <c r="A62" s="21"/>
      <c r="B62" s="179"/>
      <c r="C62" s="179"/>
      <c r="D62" s="179"/>
      <c r="E62" s="28"/>
      <c r="F62" s="21"/>
    </row>
    <row r="63" spans="1:6" ht="14.25" x14ac:dyDescent="0.2">
      <c r="A63" s="21"/>
      <c r="B63" s="179" t="s">
        <v>189</v>
      </c>
      <c r="C63" s="179"/>
      <c r="D63" s="179"/>
      <c r="E63" s="28"/>
      <c r="F63" s="21"/>
    </row>
    <row r="64" spans="1:6" ht="14.25" x14ac:dyDescent="0.2">
      <c r="A64" s="21"/>
      <c r="B64" s="179"/>
      <c r="C64" s="179"/>
      <c r="D64" s="179"/>
      <c r="E64" s="28"/>
      <c r="F64" s="21"/>
    </row>
    <row r="65" spans="1:6" ht="29.25" customHeight="1" x14ac:dyDescent="0.2">
      <c r="A65" s="21"/>
      <c r="B65" s="179" t="s">
        <v>190</v>
      </c>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1296.03/1.14975</f>
        <v>1127.2276581865622</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1127.2276581865622</v>
      </c>
      <c r="F72" s="21"/>
    </row>
    <row r="73" spans="1:6" ht="13.5" customHeight="1" x14ac:dyDescent="0.2">
      <c r="A73" s="21"/>
      <c r="B73" s="26" t="s">
        <v>5</v>
      </c>
      <c r="C73" s="31">
        <v>0.05</v>
      </c>
      <c r="D73" s="26"/>
      <c r="E73" s="35">
        <f>ROUND(E72*C73,2)</f>
        <v>56.36</v>
      </c>
      <c r="F73" s="21"/>
    </row>
    <row r="74" spans="1:6" ht="13.5" customHeight="1" x14ac:dyDescent="0.2">
      <c r="A74" s="21"/>
      <c r="B74" s="26" t="s">
        <v>4</v>
      </c>
      <c r="C74" s="43">
        <v>9.9750000000000005E-2</v>
      </c>
      <c r="D74" s="26"/>
      <c r="E74" s="36">
        <f>C74*E72</f>
        <v>112.44095890410958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1296.0286170906716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1296.0286170906716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3:D63"/>
    <mergeCell ref="B64:D64"/>
    <mergeCell ref="B65:D65"/>
    <mergeCell ref="B57:D57"/>
    <mergeCell ref="B58:D58"/>
    <mergeCell ref="B59:D59"/>
    <mergeCell ref="B60:D60"/>
    <mergeCell ref="B61:D61"/>
    <mergeCell ref="B62:D62"/>
    <mergeCell ref="B66:D66"/>
    <mergeCell ref="B67:D67"/>
    <mergeCell ref="B68:D68"/>
    <mergeCell ref="B77:D77"/>
    <mergeCell ref="B78:D78"/>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12:B20 B60 B43 B34 B62 B64" xr:uid="{00000000-0002-0000-19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2:F92"/>
  <sheetViews>
    <sheetView view="pageBreakPreview" topLeftCell="A16"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186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14.25" x14ac:dyDescent="0.2">
      <c r="A59" s="21"/>
      <c r="B59" s="179" t="s">
        <v>178</v>
      </c>
      <c r="C59" s="179"/>
      <c r="D59" s="179"/>
      <c r="E59" s="28"/>
      <c r="F59" s="21"/>
    </row>
    <row r="60" spans="1:6" ht="14.25" x14ac:dyDescent="0.2">
      <c r="A60" s="21"/>
      <c r="B60" s="179"/>
      <c r="C60" s="179"/>
      <c r="D60" s="179"/>
      <c r="E60" s="28"/>
      <c r="F60" s="21"/>
    </row>
    <row r="61" spans="1:6" ht="31.5" customHeight="1" x14ac:dyDescent="0.2">
      <c r="A61" s="21"/>
      <c r="B61" s="179" t="s">
        <v>188</v>
      </c>
      <c r="C61" s="179"/>
      <c r="D61" s="179"/>
      <c r="E61" s="28"/>
      <c r="F61" s="21"/>
    </row>
    <row r="62" spans="1:6" ht="14.25" x14ac:dyDescent="0.2">
      <c r="A62" s="21"/>
      <c r="B62" s="179"/>
      <c r="C62" s="179"/>
      <c r="D62" s="179"/>
      <c r="E62" s="28"/>
      <c r="F62" s="21"/>
    </row>
    <row r="63" spans="1:6" ht="14.25" x14ac:dyDescent="0.2">
      <c r="A63" s="21"/>
      <c r="B63" s="179" t="s">
        <v>189</v>
      </c>
      <c r="C63" s="179"/>
      <c r="D63" s="179"/>
      <c r="E63" s="28"/>
      <c r="F63" s="21"/>
    </row>
    <row r="64" spans="1:6" ht="14.25" x14ac:dyDescent="0.2">
      <c r="A64" s="21"/>
      <c r="B64" s="179"/>
      <c r="C64" s="179"/>
      <c r="D64" s="179"/>
      <c r="E64" s="28"/>
      <c r="F64" s="21"/>
    </row>
    <row r="65" spans="1:6" ht="29.25" customHeight="1" x14ac:dyDescent="0.2">
      <c r="A65" s="21"/>
      <c r="B65" s="179" t="s">
        <v>190</v>
      </c>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2558.18/1.14975</f>
        <v>2224.9880408784516</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2224.9880408784516</v>
      </c>
      <c r="F72" s="21"/>
    </row>
    <row r="73" spans="1:6" ht="13.5" customHeight="1" x14ac:dyDescent="0.2">
      <c r="A73" s="21"/>
      <c r="B73" s="26" t="s">
        <v>5</v>
      </c>
      <c r="C73" s="31">
        <v>0.05</v>
      </c>
      <c r="D73" s="26"/>
      <c r="E73" s="35">
        <f>ROUND(E72*C73,2)</f>
        <v>111.25</v>
      </c>
      <c r="F73" s="21"/>
    </row>
    <row r="74" spans="1:6" ht="13.5" customHeight="1" x14ac:dyDescent="0.2">
      <c r="A74" s="21"/>
      <c r="B74" s="26" t="s">
        <v>4</v>
      </c>
      <c r="C74" s="43">
        <v>9.9750000000000005E-2</v>
      </c>
      <c r="D74" s="26"/>
      <c r="E74" s="36">
        <f>C74*E72</f>
        <v>221.94255707762557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2558.1805979560772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2558.1805979560772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3:D63"/>
    <mergeCell ref="B64:D64"/>
    <mergeCell ref="B65:D65"/>
    <mergeCell ref="B57:D57"/>
    <mergeCell ref="B58:D58"/>
    <mergeCell ref="B59:D59"/>
    <mergeCell ref="B60:D60"/>
    <mergeCell ref="B61:D61"/>
    <mergeCell ref="B62:D62"/>
    <mergeCell ref="B66:D66"/>
    <mergeCell ref="B67:D67"/>
    <mergeCell ref="B68:D68"/>
    <mergeCell ref="B77:D77"/>
    <mergeCell ref="B78:D78"/>
    <mergeCell ref="B90:D90"/>
    <mergeCell ref="B79:D79"/>
    <mergeCell ref="B83:E83"/>
    <mergeCell ref="A84:F84"/>
    <mergeCell ref="A85:F85"/>
    <mergeCell ref="B87:E87"/>
    <mergeCell ref="A88:F88"/>
  </mergeCells>
  <dataValidations count="1">
    <dataValidation type="list" allowBlank="1" showInputMessage="1" showErrorMessage="1" sqref="B77:B79 B55:B58 B37:B41 B45:B53 B66:B68 B12:B20 B60 B43 B34 B62 B64" xr:uid="{00000000-0002-0000-1A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2:F92"/>
  <sheetViews>
    <sheetView view="pageBreakPreview" topLeftCell="A34"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210</v>
      </c>
      <c r="C24" s="21"/>
      <c r="D24" s="21"/>
      <c r="E24" s="21"/>
      <c r="F24" s="21"/>
    </row>
    <row r="25" spans="1:6" ht="15" x14ac:dyDescent="0.2">
      <c r="A25" s="17"/>
      <c r="B25" s="25" t="s">
        <v>209</v>
      </c>
      <c r="C25" s="21"/>
      <c r="D25" s="21"/>
      <c r="E25" s="21"/>
      <c r="F25" s="21"/>
    </row>
    <row r="26" spans="1:6" ht="15" x14ac:dyDescent="0.2">
      <c r="A26" s="17"/>
      <c r="B26" s="26" t="s">
        <v>206</v>
      </c>
      <c r="C26" s="21"/>
      <c r="D26" s="21"/>
      <c r="E26" s="21"/>
      <c r="F26" s="21"/>
    </row>
    <row r="27" spans="1:6" ht="15" x14ac:dyDescent="0.2">
      <c r="A27" s="17"/>
      <c r="B27" s="26" t="s">
        <v>207</v>
      </c>
      <c r="C27" s="21"/>
      <c r="D27" s="21"/>
      <c r="E27" s="21"/>
      <c r="F27" s="21"/>
    </row>
    <row r="28" spans="1:6" x14ac:dyDescent="0.2">
      <c r="A28" s="18"/>
      <c r="B28" s="21"/>
      <c r="C28" s="23"/>
      <c r="D28" s="23"/>
      <c r="E28" s="24"/>
      <c r="F28" s="21"/>
    </row>
    <row r="29" spans="1:6" ht="15" x14ac:dyDescent="0.2">
      <c r="A29" s="17"/>
      <c r="B29" s="23"/>
      <c r="C29" s="23"/>
      <c r="D29" s="27" t="s">
        <v>14</v>
      </c>
      <c r="E29" s="27" t="s">
        <v>165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208</v>
      </c>
      <c r="C35" s="179"/>
      <c r="D35" s="179"/>
      <c r="E35" s="28"/>
      <c r="F35" s="21"/>
    </row>
    <row r="36" spans="1:6" ht="14.25" x14ac:dyDescent="0.2">
      <c r="A36" s="21"/>
      <c r="B36" s="179"/>
      <c r="C36" s="179"/>
      <c r="D36" s="179"/>
      <c r="E36" s="28"/>
      <c r="F36" s="21"/>
    </row>
    <row r="37" spans="1:6" ht="44.25" customHeight="1" x14ac:dyDescent="0.2">
      <c r="A37" s="21"/>
      <c r="B37" s="179"/>
      <c r="C37" s="179"/>
      <c r="D37" s="179"/>
      <c r="E37" s="28"/>
      <c r="F37" s="21"/>
    </row>
    <row r="38" spans="1:6" ht="13.5" customHeight="1"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28.5" customHeight="1"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31.5" customHeight="1"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29.25" customHeight="1"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1"/>
      <c r="C68" s="171"/>
      <c r="D68" s="171"/>
      <c r="E68" s="28"/>
      <c r="F68" s="21"/>
    </row>
    <row r="69" spans="1:6" ht="13.5" customHeight="1" x14ac:dyDescent="0.2">
      <c r="A69" s="21"/>
      <c r="B69" s="25" t="s">
        <v>18</v>
      </c>
      <c r="C69" s="26"/>
      <c r="D69" s="26"/>
      <c r="E69" s="29">
        <f>3409/1.14975</f>
        <v>2964.9923896499236</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2964.9923896499236</v>
      </c>
      <c r="F72" s="21"/>
    </row>
    <row r="73" spans="1:6" ht="13.5" customHeight="1" x14ac:dyDescent="0.2">
      <c r="A73" s="21"/>
      <c r="B73" s="26" t="s">
        <v>5</v>
      </c>
      <c r="C73" s="31">
        <v>0.05</v>
      </c>
      <c r="D73" s="26"/>
      <c r="E73" s="35">
        <f>ROUND(E72*C73,2)</f>
        <v>148.25</v>
      </c>
      <c r="F73" s="21"/>
    </row>
    <row r="74" spans="1:6" ht="13.5" customHeight="1" x14ac:dyDescent="0.2">
      <c r="A74" s="21"/>
      <c r="B74" s="26" t="s">
        <v>4</v>
      </c>
      <c r="C74" s="43">
        <v>9.9750000000000005E-2</v>
      </c>
      <c r="D74" s="26"/>
      <c r="E74" s="36">
        <f>C74*E72</f>
        <v>295.75799086757991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3409.0003805175033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3409.0003805175033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22</v>
      </c>
      <c r="B84" s="170"/>
      <c r="C84" s="170"/>
      <c r="D84" s="170"/>
      <c r="E84" s="170"/>
      <c r="F84" s="170"/>
    </row>
    <row r="85" spans="1:6" ht="14.25" x14ac:dyDescent="0.2">
      <c r="A85" s="168" t="s">
        <v>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12:B20 B60 B43 B34 B62 B64" xr:uid="{00000000-0002-0000-1B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2:F96"/>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214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t="s">
        <v>221</v>
      </c>
      <c r="C46" s="179"/>
      <c r="D46" s="179"/>
      <c r="E46" s="28"/>
      <c r="F46" s="21"/>
    </row>
    <row r="47" spans="1:6" ht="14.25" x14ac:dyDescent="0.2">
      <c r="A47" s="21"/>
      <c r="B47" s="179" t="s">
        <v>229</v>
      </c>
      <c r="C47" s="179"/>
      <c r="D47" s="179"/>
      <c r="E47" s="28"/>
      <c r="F47" s="21"/>
    </row>
    <row r="48" spans="1:6" ht="14.25" x14ac:dyDescent="0.2">
      <c r="A48" s="21"/>
      <c r="B48" s="179" t="s">
        <v>222</v>
      </c>
      <c r="C48" s="179"/>
      <c r="D48" s="179"/>
      <c r="E48" s="28"/>
      <c r="F48" s="21"/>
    </row>
    <row r="49" spans="1:6" ht="14.25" x14ac:dyDescent="0.2">
      <c r="A49" s="21"/>
      <c r="B49" s="179" t="s">
        <v>223</v>
      </c>
      <c r="C49" s="179"/>
      <c r="D49" s="179"/>
      <c r="E49" s="28"/>
      <c r="F49" s="21"/>
    </row>
    <row r="50" spans="1:6" ht="14.25" x14ac:dyDescent="0.2">
      <c r="A50" s="21"/>
      <c r="B50" s="179" t="s">
        <v>224</v>
      </c>
      <c r="C50" s="179"/>
      <c r="D50" s="179"/>
      <c r="E50" s="28"/>
      <c r="F50" s="21"/>
    </row>
    <row r="51" spans="1:6" ht="14.25" x14ac:dyDescent="0.2">
      <c r="A51" s="21"/>
      <c r="B51" s="179" t="s">
        <v>34</v>
      </c>
      <c r="C51" s="179"/>
      <c r="D51" s="179"/>
      <c r="E51" s="28">
        <f>(8/2)*225</f>
        <v>900</v>
      </c>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1425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1425</v>
      </c>
      <c r="F76" s="21"/>
    </row>
    <row r="77" spans="1:6" ht="13.5" customHeight="1" x14ac:dyDescent="0.2">
      <c r="A77" s="21"/>
      <c r="B77" s="26" t="s">
        <v>5</v>
      </c>
      <c r="C77" s="31">
        <v>0.05</v>
      </c>
      <c r="D77" s="26"/>
      <c r="E77" s="35">
        <f>ROUND(E76*C77,2)</f>
        <v>71.25</v>
      </c>
      <c r="F77" s="21"/>
    </row>
    <row r="78" spans="1:6" ht="13.5" customHeight="1" x14ac:dyDescent="0.2">
      <c r="A78" s="21"/>
      <c r="B78" s="26" t="s">
        <v>4</v>
      </c>
      <c r="C78" s="43">
        <v>9.9750000000000005E-2</v>
      </c>
      <c r="D78" s="26"/>
      <c r="E78" s="36">
        <f>C78*E76</f>
        <v>142.14375000000001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1638.39375</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1638.39375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5">
    <mergeCell ref="B48:D48"/>
    <mergeCell ref="A31:F31"/>
    <mergeCell ref="B34:D34"/>
    <mergeCell ref="B35:D35"/>
    <mergeCell ref="B36:D36"/>
    <mergeCell ref="B37:D37"/>
    <mergeCell ref="B38:D38"/>
    <mergeCell ref="B39:D39"/>
    <mergeCell ref="B40:D40"/>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49:B57 B70:B72 B68 B12:B20 B47 B34 B64 B66" xr:uid="{00000000-0002-0000-1C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40</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48</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41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25</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45</v>
      </c>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t="s">
        <v>43</v>
      </c>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t="s">
        <v>24</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47</v>
      </c>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t="s">
        <v>34</v>
      </c>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4.25" x14ac:dyDescent="0.2">
      <c r="A73" s="21"/>
      <c r="B73" s="171"/>
      <c r="C73" s="171"/>
      <c r="D73" s="171"/>
      <c r="E73" s="28"/>
      <c r="F73" s="21"/>
    </row>
    <row r="74" spans="1:6" ht="13.5" customHeight="1" x14ac:dyDescent="0.2">
      <c r="A74" s="21"/>
      <c r="B74" s="171"/>
      <c r="C74" s="171"/>
      <c r="D74" s="171"/>
      <c r="E74" s="28"/>
      <c r="F74" s="21"/>
    </row>
    <row r="75" spans="1:6" ht="13.5" customHeight="1" x14ac:dyDescent="0.2">
      <c r="A75" s="21"/>
      <c r="B75" s="25" t="s">
        <v>18</v>
      </c>
      <c r="C75" s="26"/>
      <c r="D75" s="26"/>
      <c r="E75" s="29">
        <f>14*190</f>
        <v>2660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2660</v>
      </c>
      <c r="F78" s="21"/>
    </row>
    <row r="79" spans="1:6" ht="13.5" customHeight="1" x14ac:dyDescent="0.2">
      <c r="A79" s="21"/>
      <c r="B79" s="26" t="s">
        <v>5</v>
      </c>
      <c r="C79" s="31">
        <v>0.05</v>
      </c>
      <c r="D79" s="26"/>
      <c r="E79" s="35">
        <f>ROUND(E78*C79,2)</f>
        <v>133</v>
      </c>
      <c r="F79" s="21"/>
    </row>
    <row r="80" spans="1:6" ht="13.5" customHeight="1" x14ac:dyDescent="0.2">
      <c r="A80" s="21"/>
      <c r="B80" s="26" t="s">
        <v>4</v>
      </c>
      <c r="C80" s="43">
        <v>9.9750000000000005E-2</v>
      </c>
      <c r="D80" s="26"/>
      <c r="E80" s="36">
        <f>C80*E78</f>
        <v>265.33500000000004</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3058.335</v>
      </c>
      <c r="F82" s="21"/>
    </row>
    <row r="83" spans="1:6" ht="15.75" thickTop="1" x14ac:dyDescent="0.2">
      <c r="A83" s="21"/>
      <c r="B83" s="173"/>
      <c r="C83" s="173"/>
      <c r="D83" s="173"/>
      <c r="E83" s="37"/>
      <c r="F83" s="21"/>
    </row>
    <row r="84" spans="1:6" ht="15" x14ac:dyDescent="0.2">
      <c r="A84" s="21"/>
      <c r="B84" s="172" t="s">
        <v>21</v>
      </c>
      <c r="C84" s="172"/>
      <c r="D84" s="172"/>
      <c r="E84" s="37">
        <v>0</v>
      </c>
      <c r="F84" s="21"/>
    </row>
    <row r="85" spans="1:6" ht="15" x14ac:dyDescent="0.2">
      <c r="A85" s="21"/>
      <c r="B85" s="173"/>
      <c r="C85" s="173"/>
      <c r="D85" s="173"/>
      <c r="E85" s="37"/>
      <c r="F85" s="21"/>
    </row>
    <row r="86" spans="1:6" ht="19.5" customHeight="1" x14ac:dyDescent="0.2">
      <c r="A86" s="21"/>
      <c r="B86" s="38" t="s">
        <v>20</v>
      </c>
      <c r="C86" s="39"/>
      <c r="D86" s="39"/>
      <c r="E86" s="40">
        <f>E82-E84</f>
        <v>3058.335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7"/>
      <c r="C89" s="177"/>
      <c r="D89" s="177"/>
      <c r="E89" s="177"/>
      <c r="F89" s="21"/>
    </row>
    <row r="90" spans="1:6" ht="14.25" x14ac:dyDescent="0.2">
      <c r="A90" s="170" t="s">
        <v>22</v>
      </c>
      <c r="B90" s="170"/>
      <c r="C90" s="170"/>
      <c r="D90" s="170"/>
      <c r="E90" s="170"/>
      <c r="F90" s="170"/>
    </row>
    <row r="91" spans="1:6" ht="14.25" x14ac:dyDescent="0.2">
      <c r="A91" s="168" t="s">
        <v>7</v>
      </c>
      <c r="B91" s="168"/>
      <c r="C91" s="168"/>
      <c r="D91" s="168"/>
      <c r="E91" s="168"/>
      <c r="F91" s="168"/>
    </row>
    <row r="92" spans="1:6" x14ac:dyDescent="0.2">
      <c r="A92" s="21"/>
      <c r="B92" s="21"/>
      <c r="C92" s="21"/>
      <c r="D92" s="21"/>
      <c r="E92" s="21"/>
      <c r="F92" s="21"/>
    </row>
    <row r="93" spans="1:6" x14ac:dyDescent="0.2">
      <c r="A93" s="21"/>
      <c r="B93" s="178"/>
      <c r="C93" s="178"/>
      <c r="D93" s="178"/>
      <c r="E93" s="178"/>
      <c r="F93" s="21"/>
    </row>
    <row r="94" spans="1:6" ht="15" x14ac:dyDescent="0.2">
      <c r="A94" s="169" t="s">
        <v>8</v>
      </c>
      <c r="B94" s="169"/>
      <c r="C94" s="169"/>
      <c r="D94" s="169"/>
      <c r="E94" s="169"/>
      <c r="F94" s="169"/>
    </row>
    <row r="96" spans="1:6" ht="39.75" customHeight="1" x14ac:dyDescent="0.2">
      <c r="B96" s="175"/>
      <c r="C96" s="176"/>
      <c r="D96" s="176"/>
    </row>
    <row r="97" spans="2:4" ht="13.5" customHeight="1" x14ac:dyDescent="0.2"/>
    <row r="98" spans="2:4" x14ac:dyDescent="0.2">
      <c r="B98" s="16"/>
      <c r="C98" s="16"/>
      <c r="D98" s="16"/>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225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t="s">
        <v>221</v>
      </c>
      <c r="C46" s="179"/>
      <c r="D46" s="179"/>
      <c r="E46" s="28"/>
      <c r="F46" s="21"/>
    </row>
    <row r="47" spans="1:6" ht="14.25" x14ac:dyDescent="0.2">
      <c r="A47" s="21"/>
      <c r="B47" s="179" t="s">
        <v>229</v>
      </c>
      <c r="C47" s="179"/>
      <c r="D47" s="179"/>
      <c r="E47" s="28"/>
      <c r="F47" s="21"/>
    </row>
    <row r="48" spans="1:6" ht="14.25" x14ac:dyDescent="0.2">
      <c r="A48" s="21"/>
      <c r="B48" s="179" t="s">
        <v>226</v>
      </c>
      <c r="C48" s="179"/>
      <c r="D48" s="179"/>
      <c r="E48" s="28"/>
      <c r="F48" s="21"/>
    </row>
    <row r="49" spans="1:6" ht="14.25" x14ac:dyDescent="0.2">
      <c r="A49" s="21"/>
      <c r="B49" s="179" t="s">
        <v>223</v>
      </c>
      <c r="C49" s="179"/>
      <c r="D49" s="179"/>
      <c r="E49" s="28"/>
      <c r="F49" s="21"/>
    </row>
    <row r="50" spans="1:6" ht="14.25" x14ac:dyDescent="0.2">
      <c r="A50" s="21"/>
      <c r="B50" s="179" t="s">
        <v>224</v>
      </c>
      <c r="C50" s="179"/>
      <c r="D50" s="179"/>
      <c r="E50" s="28"/>
      <c r="F50" s="21"/>
    </row>
    <row r="51" spans="1:6" ht="14.25" x14ac:dyDescent="0.2">
      <c r="A51" s="21"/>
      <c r="B51" s="179" t="s">
        <v>34</v>
      </c>
      <c r="C51" s="179"/>
      <c r="D51" s="179"/>
      <c r="E51" s="28">
        <f>(8/2)*225</f>
        <v>900</v>
      </c>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1425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1425</v>
      </c>
      <c r="F76" s="21"/>
    </row>
    <row r="77" spans="1:6" ht="13.5" customHeight="1" x14ac:dyDescent="0.2">
      <c r="A77" s="21"/>
      <c r="B77" s="26" t="s">
        <v>5</v>
      </c>
      <c r="C77" s="31">
        <v>0.05</v>
      </c>
      <c r="D77" s="26"/>
      <c r="E77" s="35">
        <f>ROUND(E76*C77,2)</f>
        <v>71.25</v>
      </c>
      <c r="F77" s="21"/>
    </row>
    <row r="78" spans="1:6" ht="13.5" customHeight="1" x14ac:dyDescent="0.2">
      <c r="A78" s="21"/>
      <c r="B78" s="26" t="s">
        <v>4</v>
      </c>
      <c r="C78" s="43">
        <v>9.9750000000000005E-2</v>
      </c>
      <c r="D78" s="26"/>
      <c r="E78" s="36">
        <f>C78*E76</f>
        <v>142.14375000000001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1638.39375</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1638.39375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5">
    <mergeCell ref="B48:D48"/>
    <mergeCell ref="A31:F31"/>
    <mergeCell ref="B34:D34"/>
    <mergeCell ref="B35:D35"/>
    <mergeCell ref="B36:D36"/>
    <mergeCell ref="B37:D37"/>
    <mergeCell ref="B38:D38"/>
    <mergeCell ref="B39:D39"/>
    <mergeCell ref="B40:D40"/>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49:B57 B70:B72 B68 B12:B20 B47 B34 B64 B66" xr:uid="{00000000-0002-0000-1D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2:F96"/>
  <sheetViews>
    <sheetView view="pageBreakPreview" topLeftCell="A7"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227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228</v>
      </c>
      <c r="C47" s="179"/>
      <c r="D47" s="179"/>
      <c r="E47" s="28"/>
      <c r="F47" s="21"/>
    </row>
    <row r="48" spans="1:6" ht="14.25" x14ac:dyDescent="0.2">
      <c r="A48" s="21"/>
      <c r="B48" s="45" t="s">
        <v>223</v>
      </c>
      <c r="C48" s="45"/>
      <c r="D48" s="45"/>
      <c r="E48" s="28"/>
      <c r="F48" s="21"/>
    </row>
    <row r="49" spans="1:6" ht="14.25" x14ac:dyDescent="0.2">
      <c r="A49" s="21"/>
      <c r="B49" s="45" t="s">
        <v>224</v>
      </c>
      <c r="C49" s="45"/>
      <c r="D49" s="45"/>
      <c r="E49" s="28"/>
      <c r="F49" s="21"/>
    </row>
    <row r="50" spans="1:6" ht="14.25" x14ac:dyDescent="0.2">
      <c r="A50" s="21"/>
      <c r="B50" s="45" t="s">
        <v>34</v>
      </c>
      <c r="C50" s="45"/>
      <c r="D50" s="45"/>
      <c r="E50" s="28">
        <f>3.75*225</f>
        <v>843.75</v>
      </c>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1368.75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1368.75</v>
      </c>
      <c r="F76" s="21"/>
    </row>
    <row r="77" spans="1:6" ht="13.5" customHeight="1" x14ac:dyDescent="0.2">
      <c r="A77" s="21"/>
      <c r="B77" s="26" t="s">
        <v>5</v>
      </c>
      <c r="C77" s="31">
        <v>0.05</v>
      </c>
      <c r="D77" s="26"/>
      <c r="E77" s="35">
        <f>ROUND(E76*C77,2)</f>
        <v>68.44</v>
      </c>
      <c r="F77" s="21"/>
    </row>
    <row r="78" spans="1:6" ht="13.5" customHeight="1" x14ac:dyDescent="0.2">
      <c r="A78" s="21"/>
      <c r="B78" s="26" t="s">
        <v>4</v>
      </c>
      <c r="C78" s="43">
        <v>9.9750000000000005E-2</v>
      </c>
      <c r="D78" s="26"/>
      <c r="E78" s="36">
        <f>C78*E76</f>
        <v>136.53281250000001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1573.7228125000001</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1573.7228125000001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2">
    <mergeCell ref="B38:D38"/>
    <mergeCell ref="A31:F31"/>
    <mergeCell ref="B34:D34"/>
    <mergeCell ref="B35:D35"/>
    <mergeCell ref="B36:D36"/>
    <mergeCell ref="B37:D37"/>
    <mergeCell ref="B39:D39"/>
    <mergeCell ref="B40:D40"/>
    <mergeCell ref="B45:D45"/>
    <mergeCell ref="B46:D46"/>
    <mergeCell ref="B47:D47"/>
    <mergeCell ref="B60:D6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66 B70:B72 B68 B12:B20 B34 B64 B47:B57" xr:uid="{00000000-0002-0000-1E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230</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t="s">
        <v>232</v>
      </c>
      <c r="C46" s="179"/>
      <c r="D46" s="179"/>
      <c r="E46" s="28"/>
      <c r="F46" s="21"/>
    </row>
    <row r="47" spans="1:6" ht="14.25" x14ac:dyDescent="0.2">
      <c r="A47" s="21"/>
      <c r="B47" s="179" t="s">
        <v>233</v>
      </c>
      <c r="C47" s="179"/>
      <c r="D47" s="179"/>
      <c r="E47" s="28"/>
      <c r="F47" s="21"/>
    </row>
    <row r="48" spans="1:6" ht="14.25" x14ac:dyDescent="0.2">
      <c r="A48" s="21"/>
      <c r="B48" s="179" t="s">
        <v>231</v>
      </c>
      <c r="C48" s="179"/>
      <c r="D48" s="179"/>
      <c r="E48" s="28"/>
      <c r="F48" s="21"/>
    </row>
    <row r="49" spans="1:6" ht="14.25" x14ac:dyDescent="0.2">
      <c r="A49" s="21"/>
      <c r="B49" s="45" t="s">
        <v>224</v>
      </c>
      <c r="C49" s="45"/>
      <c r="D49" s="45"/>
      <c r="E49" s="28"/>
      <c r="F49" s="21"/>
    </row>
    <row r="50" spans="1:6" ht="14.25" x14ac:dyDescent="0.2">
      <c r="A50" s="21"/>
      <c r="B50" s="179" t="s">
        <v>34</v>
      </c>
      <c r="C50" s="179"/>
      <c r="D50" s="179"/>
      <c r="E50" s="28">
        <f>3.5*225</f>
        <v>787.5</v>
      </c>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1312.5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1312.5</v>
      </c>
      <c r="F76" s="21"/>
    </row>
    <row r="77" spans="1:6" ht="13.5" customHeight="1" x14ac:dyDescent="0.2">
      <c r="A77" s="21"/>
      <c r="B77" s="26" t="s">
        <v>5</v>
      </c>
      <c r="C77" s="31">
        <v>0.05</v>
      </c>
      <c r="D77" s="26"/>
      <c r="E77" s="35">
        <f>ROUND(E76*C77,2)</f>
        <v>65.63</v>
      </c>
      <c r="F77" s="21"/>
    </row>
    <row r="78" spans="1:6" ht="13.5" customHeight="1" x14ac:dyDescent="0.2">
      <c r="A78" s="21"/>
      <c r="B78" s="26" t="s">
        <v>4</v>
      </c>
      <c r="C78" s="43">
        <v>9.9750000000000005E-2</v>
      </c>
      <c r="D78" s="26"/>
      <c r="E78" s="36">
        <f>C78*E76</f>
        <v>130.921875</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1509.0518750000001</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1509.0518750000001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4">
    <mergeCell ref="B48:D48"/>
    <mergeCell ref="A31:F31"/>
    <mergeCell ref="B34:D34"/>
    <mergeCell ref="B35:D35"/>
    <mergeCell ref="B36:D36"/>
    <mergeCell ref="B37:D37"/>
    <mergeCell ref="B38:D38"/>
    <mergeCell ref="B39:D39"/>
    <mergeCell ref="B40:D40"/>
    <mergeCell ref="B45:D45"/>
    <mergeCell ref="B46:D46"/>
    <mergeCell ref="B47:D47"/>
    <mergeCell ref="B60:D60"/>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66 B70:B72 B68 B12:B20 B47 B34 B64 B49:B57" xr:uid="{00000000-0002-0000-1F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234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c r="C44" s="45"/>
      <c r="D44" s="45"/>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SUM(E36:E72)</f>
        <v>525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525</v>
      </c>
      <c r="F76" s="21"/>
    </row>
    <row r="77" spans="1:6" ht="13.5" customHeight="1" x14ac:dyDescent="0.2">
      <c r="A77" s="21"/>
      <c r="B77" s="26" t="s">
        <v>5</v>
      </c>
      <c r="C77" s="31">
        <v>0.05</v>
      </c>
      <c r="D77" s="26"/>
      <c r="E77" s="35">
        <f>ROUND(E76*C77,2)</f>
        <v>26.25</v>
      </c>
      <c r="F77" s="21"/>
    </row>
    <row r="78" spans="1:6" ht="13.5" customHeight="1" x14ac:dyDescent="0.2">
      <c r="A78" s="21"/>
      <c r="B78" s="26" t="s">
        <v>4</v>
      </c>
      <c r="C78" s="43">
        <v>9.9750000000000005E-2</v>
      </c>
      <c r="D78" s="26"/>
      <c r="E78" s="36">
        <f>C78*E76</f>
        <v>52.368750000000006</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603.61874999999998</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603.61874999999998</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5">
    <mergeCell ref="B48:D48"/>
    <mergeCell ref="A31:F31"/>
    <mergeCell ref="B34:D34"/>
    <mergeCell ref="B35:D35"/>
    <mergeCell ref="B36:D36"/>
    <mergeCell ref="B37:D37"/>
    <mergeCell ref="B38:D38"/>
    <mergeCell ref="B39:D39"/>
    <mergeCell ref="B40:D40"/>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59:B62 B37:B45 B49:B57 B70:B72 B68 B12:B20 B47 B34 B64 B66" xr:uid="{00000000-0002-0000-20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2:F95"/>
  <sheetViews>
    <sheetView view="pageBreakPreview" topLeftCell="A19"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179" t="s">
        <v>236</v>
      </c>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t="s">
        <v>237</v>
      </c>
      <c r="C39" s="179"/>
      <c r="D39" s="179"/>
      <c r="E39" s="28"/>
      <c r="F39" s="21"/>
    </row>
    <row r="40" spans="1:6" ht="14.25" x14ac:dyDescent="0.2">
      <c r="A40" s="21"/>
      <c r="B40" s="179"/>
      <c r="C40" s="179"/>
      <c r="D40" s="179"/>
      <c r="E40" s="28"/>
      <c r="F40" s="21"/>
    </row>
    <row r="41" spans="1:6" ht="14.25" x14ac:dyDescent="0.2">
      <c r="A41" s="21"/>
      <c r="B41" s="45"/>
      <c r="C41" s="45"/>
      <c r="D41" s="45"/>
      <c r="E41" s="28"/>
      <c r="F41" s="21"/>
    </row>
    <row r="42" spans="1:6" ht="14.25" x14ac:dyDescent="0.2">
      <c r="A42" s="21"/>
      <c r="B42" s="45" t="s">
        <v>238</v>
      </c>
      <c r="C42" s="45"/>
      <c r="D42" s="45"/>
      <c r="E42" s="28"/>
      <c r="F42" s="21"/>
    </row>
    <row r="43" spans="1:6" ht="14.25" x14ac:dyDescent="0.2">
      <c r="A43" s="21"/>
      <c r="B43" s="179"/>
      <c r="C43" s="179"/>
      <c r="D43" s="179"/>
      <c r="E43" s="28"/>
      <c r="F43" s="21"/>
    </row>
    <row r="44" spans="1:6" ht="14.25" x14ac:dyDescent="0.2">
      <c r="A44" s="21"/>
      <c r="B44" s="179"/>
      <c r="C44" s="179"/>
      <c r="D44" s="179"/>
      <c r="E44" s="28"/>
      <c r="F44" s="21"/>
    </row>
    <row r="45" spans="1:6" ht="32.25" customHeight="1" x14ac:dyDescent="0.2">
      <c r="A45" s="21"/>
      <c r="B45" s="179" t="s">
        <v>239</v>
      </c>
      <c r="C45" s="179"/>
      <c r="D45" s="179"/>
      <c r="E45" s="28"/>
      <c r="F45" s="21"/>
    </row>
    <row r="46" spans="1:6" ht="14.25" x14ac:dyDescent="0.2">
      <c r="A46" s="21"/>
      <c r="B46" s="179"/>
      <c r="C46" s="179"/>
      <c r="D46" s="179"/>
      <c r="E46" s="28"/>
      <c r="F46" s="21"/>
    </row>
    <row r="47" spans="1:6" ht="14.25" x14ac:dyDescent="0.2">
      <c r="A47" s="21"/>
      <c r="B47" s="45"/>
      <c r="C47" s="45"/>
      <c r="D47" s="45"/>
      <c r="E47" s="28"/>
      <c r="F47" s="21"/>
    </row>
    <row r="48" spans="1:6" ht="14.25" x14ac:dyDescent="0.2">
      <c r="A48" s="21"/>
      <c r="B48" s="179" t="s">
        <v>240</v>
      </c>
      <c r="C48" s="179"/>
      <c r="D48" s="179"/>
      <c r="E48" s="28"/>
      <c r="F48" s="21"/>
    </row>
    <row r="49" spans="1:6" ht="13.5" customHeight="1" x14ac:dyDescent="0.2">
      <c r="A49" s="21"/>
      <c r="B49" s="179"/>
      <c r="C49" s="179"/>
      <c r="D49" s="179"/>
      <c r="E49" s="28"/>
      <c r="F49" s="21"/>
    </row>
    <row r="50" spans="1:6" ht="14.25" x14ac:dyDescent="0.2">
      <c r="A50" s="21"/>
      <c r="B50" s="179"/>
      <c r="C50" s="179"/>
      <c r="D50" s="179"/>
      <c r="E50" s="28"/>
      <c r="F50" s="21"/>
    </row>
    <row r="51" spans="1:6" ht="14.25" x14ac:dyDescent="0.2">
      <c r="A51" s="21"/>
      <c r="B51" s="179" t="s">
        <v>34</v>
      </c>
      <c r="C51" s="179"/>
      <c r="D51" s="179"/>
      <c r="E51" s="48"/>
      <c r="F51" s="21"/>
    </row>
    <row r="52" spans="1:6" ht="14.25" x14ac:dyDescent="0.2">
      <c r="A52" s="21"/>
      <c r="B52" s="45"/>
      <c r="C52" s="45"/>
      <c r="D52" s="45"/>
      <c r="E52" s="47"/>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49"/>
      <c r="C55" s="45"/>
      <c r="D55" s="45"/>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3.5" customHeight="1" x14ac:dyDescent="0.2">
      <c r="A71" s="21"/>
      <c r="B71" s="171"/>
      <c r="C71" s="171"/>
      <c r="D71" s="171"/>
      <c r="E71" s="28"/>
      <c r="F71" s="21"/>
    </row>
    <row r="72" spans="1:6" ht="13.5" customHeight="1" x14ac:dyDescent="0.2">
      <c r="A72" s="21"/>
      <c r="B72" s="25" t="s">
        <v>18</v>
      </c>
      <c r="C72" s="26"/>
      <c r="D72" s="26"/>
      <c r="E72" s="29">
        <f>10*225</f>
        <v>2250</v>
      </c>
      <c r="F72" s="21"/>
    </row>
    <row r="73" spans="1:6" ht="13.5" customHeight="1" x14ac:dyDescent="0.2">
      <c r="A73" s="21"/>
      <c r="B73" s="34" t="s">
        <v>147</v>
      </c>
      <c r="C73" s="26"/>
      <c r="D73" s="26"/>
      <c r="E73" s="30">
        <v>0</v>
      </c>
      <c r="F73" s="21"/>
    </row>
    <row r="74" spans="1:6" ht="13.5" customHeight="1" x14ac:dyDescent="0.2">
      <c r="A74" s="21"/>
      <c r="B74" s="34" t="s">
        <v>160</v>
      </c>
      <c r="C74" s="26"/>
      <c r="D74" s="26"/>
      <c r="E74" s="30">
        <v>0</v>
      </c>
      <c r="F74" s="21"/>
    </row>
    <row r="75" spans="1:6" ht="13.5" customHeight="1" x14ac:dyDescent="0.2">
      <c r="A75" s="21"/>
      <c r="B75" s="25" t="s">
        <v>17</v>
      </c>
      <c r="C75" s="26"/>
      <c r="D75" s="26"/>
      <c r="E75" s="29">
        <f>SUM(E72:E74)</f>
        <v>2250</v>
      </c>
      <c r="F75" s="21"/>
    </row>
    <row r="76" spans="1:6" ht="13.5" customHeight="1" x14ac:dyDescent="0.2">
      <c r="A76" s="21"/>
      <c r="B76" s="26" t="s">
        <v>5</v>
      </c>
      <c r="C76" s="31">
        <v>0.05</v>
      </c>
      <c r="D76" s="26"/>
      <c r="E76" s="35">
        <f>ROUND(E75*C76,2)</f>
        <v>112.5</v>
      </c>
      <c r="F76" s="21"/>
    </row>
    <row r="77" spans="1:6" ht="13.5" customHeight="1" x14ac:dyDescent="0.2">
      <c r="A77" s="21"/>
      <c r="B77" s="26" t="s">
        <v>4</v>
      </c>
      <c r="C77" s="43">
        <v>9.9750000000000005E-2</v>
      </c>
      <c r="D77" s="26"/>
      <c r="E77" s="36">
        <f>C77*E75</f>
        <v>224.4375</v>
      </c>
      <c r="F77" s="21"/>
    </row>
    <row r="78" spans="1:6" ht="13.5" customHeight="1" x14ac:dyDescent="0.2">
      <c r="A78" s="21"/>
      <c r="B78" s="26"/>
      <c r="C78" s="26"/>
      <c r="D78" s="26"/>
      <c r="E78" s="32"/>
      <c r="F78" s="21"/>
    </row>
    <row r="79" spans="1:6" ht="16.5" customHeight="1" thickBot="1" x14ac:dyDescent="0.25">
      <c r="A79" s="21"/>
      <c r="B79" s="25" t="s">
        <v>19</v>
      </c>
      <c r="C79" s="26"/>
      <c r="D79" s="26"/>
      <c r="E79" s="33">
        <f>SUM(E75:E77)</f>
        <v>2586.9375</v>
      </c>
      <c r="F79" s="21"/>
    </row>
    <row r="80" spans="1:6" ht="15.75" thickTop="1" x14ac:dyDescent="0.2">
      <c r="A80" s="21"/>
      <c r="B80" s="173"/>
      <c r="C80" s="173"/>
      <c r="D80" s="173"/>
      <c r="E80" s="37"/>
      <c r="F80" s="21"/>
    </row>
    <row r="81" spans="1:6" ht="15" x14ac:dyDescent="0.2">
      <c r="A81" s="21"/>
      <c r="B81" s="172" t="s">
        <v>21</v>
      </c>
      <c r="C81" s="172"/>
      <c r="D81" s="172"/>
      <c r="E81" s="37">
        <v>0</v>
      </c>
      <c r="F81" s="21"/>
    </row>
    <row r="82" spans="1:6" ht="15" x14ac:dyDescent="0.2">
      <c r="A82" s="21"/>
      <c r="B82" s="173"/>
      <c r="C82" s="173"/>
      <c r="D82" s="173"/>
      <c r="E82" s="37"/>
      <c r="F82" s="21"/>
    </row>
    <row r="83" spans="1:6" ht="19.5" customHeight="1" x14ac:dyDescent="0.2">
      <c r="A83" s="21"/>
      <c r="B83" s="38" t="s">
        <v>20</v>
      </c>
      <c r="C83" s="39"/>
      <c r="D83" s="39"/>
      <c r="E83" s="40">
        <f>E79-E81</f>
        <v>2586.9375</v>
      </c>
      <c r="F83" s="21"/>
    </row>
    <row r="84" spans="1:6" ht="13.5" customHeight="1" x14ac:dyDescent="0.2">
      <c r="A84" s="21"/>
      <c r="B84" s="21"/>
      <c r="C84" s="21"/>
      <c r="D84" s="21"/>
      <c r="E84" s="21"/>
      <c r="F84" s="21"/>
    </row>
    <row r="85" spans="1:6" x14ac:dyDescent="0.2">
      <c r="A85" s="21"/>
      <c r="B85" s="21"/>
      <c r="C85" s="21"/>
      <c r="D85" s="21"/>
      <c r="E85" s="21"/>
      <c r="F85" s="21"/>
    </row>
    <row r="86" spans="1:6" x14ac:dyDescent="0.2">
      <c r="A86" s="21"/>
      <c r="B86" s="177"/>
      <c r="C86" s="177"/>
      <c r="D86" s="177"/>
      <c r="E86" s="177"/>
      <c r="F86" s="21"/>
    </row>
    <row r="87" spans="1:6" ht="14.25" x14ac:dyDescent="0.2">
      <c r="A87" s="170" t="s">
        <v>22</v>
      </c>
      <c r="B87" s="170"/>
      <c r="C87" s="170"/>
      <c r="D87" s="170"/>
      <c r="E87" s="170"/>
      <c r="F87" s="170"/>
    </row>
    <row r="88" spans="1:6" ht="14.25" x14ac:dyDescent="0.2">
      <c r="A88" s="168" t="s">
        <v>7</v>
      </c>
      <c r="B88" s="168"/>
      <c r="C88" s="168"/>
      <c r="D88" s="168"/>
      <c r="E88" s="168"/>
      <c r="F88" s="168"/>
    </row>
    <row r="89" spans="1:6" x14ac:dyDescent="0.2">
      <c r="A89" s="21"/>
      <c r="B89" s="21"/>
      <c r="C89" s="21"/>
      <c r="D89" s="21"/>
      <c r="E89" s="21"/>
      <c r="F89" s="21"/>
    </row>
    <row r="90" spans="1:6" x14ac:dyDescent="0.2">
      <c r="A90" s="21"/>
      <c r="B90" s="178"/>
      <c r="C90" s="178"/>
      <c r="D90" s="178"/>
      <c r="E90" s="178"/>
      <c r="F90" s="21"/>
    </row>
    <row r="91" spans="1:6" ht="15" x14ac:dyDescent="0.2">
      <c r="A91" s="169" t="s">
        <v>8</v>
      </c>
      <c r="B91" s="169"/>
      <c r="C91" s="169"/>
      <c r="D91" s="169"/>
      <c r="E91" s="169"/>
      <c r="F91" s="169"/>
    </row>
    <row r="93" spans="1:6" ht="39.75" customHeight="1" x14ac:dyDescent="0.2">
      <c r="B93" s="175"/>
      <c r="C93" s="176"/>
      <c r="D93" s="176"/>
    </row>
    <row r="94" spans="1:6" ht="13.5" customHeight="1" x14ac:dyDescent="0.2"/>
    <row r="95" spans="1:6" x14ac:dyDescent="0.2">
      <c r="B95" s="16"/>
      <c r="C95" s="16"/>
      <c r="D95" s="16"/>
    </row>
  </sheetData>
  <mergeCells count="41">
    <mergeCell ref="A31:F31"/>
    <mergeCell ref="B34:D34"/>
    <mergeCell ref="B58:D58"/>
    <mergeCell ref="B59:D59"/>
    <mergeCell ref="B35:D35"/>
    <mergeCell ref="B36:D36"/>
    <mergeCell ref="B37:D37"/>
    <mergeCell ref="B57:D57"/>
    <mergeCell ref="B50:D50"/>
    <mergeCell ref="B51:D51"/>
    <mergeCell ref="B56:D56"/>
    <mergeCell ref="B45:D45"/>
    <mergeCell ref="B46:D46"/>
    <mergeCell ref="B48:D48"/>
    <mergeCell ref="B49:D49"/>
    <mergeCell ref="B38:D38"/>
    <mergeCell ref="B39:D39"/>
    <mergeCell ref="B40:D40"/>
    <mergeCell ref="B43:D43"/>
    <mergeCell ref="B44:D44"/>
    <mergeCell ref="B60:D60"/>
    <mergeCell ref="B61:D61"/>
    <mergeCell ref="B62:D62"/>
    <mergeCell ref="B86:E86"/>
    <mergeCell ref="B64:D64"/>
    <mergeCell ref="B65:D65"/>
    <mergeCell ref="B66:D66"/>
    <mergeCell ref="B67:D67"/>
    <mergeCell ref="B68:D68"/>
    <mergeCell ref="B69:D69"/>
    <mergeCell ref="B70:D70"/>
    <mergeCell ref="B71:D71"/>
    <mergeCell ref="B80:D80"/>
    <mergeCell ref="B81:D81"/>
    <mergeCell ref="B82:D82"/>
    <mergeCell ref="B63:D63"/>
    <mergeCell ref="A87:F87"/>
    <mergeCell ref="A88:F88"/>
    <mergeCell ref="B90:E90"/>
    <mergeCell ref="A91:F91"/>
    <mergeCell ref="B93:D93"/>
  </mergeCells>
  <dataValidations count="1">
    <dataValidation type="list" allowBlank="1" showInputMessage="1" showErrorMessage="1" sqref="B80:B82 B65 B69:B71 B67 B12:B20 B60:B61 B34 B63 B48:B58 B38 B40:B44" xr:uid="{00000000-0002-0000-2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243</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179" t="s">
        <v>244</v>
      </c>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t="s">
        <v>240</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t="s">
        <v>34</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45"/>
      <c r="C47" s="45"/>
      <c r="D47" s="45"/>
      <c r="E47" s="28"/>
      <c r="F47" s="21"/>
    </row>
    <row r="48" spans="1:6" ht="14.25" x14ac:dyDescent="0.2">
      <c r="A48" s="21"/>
      <c r="B48" s="179"/>
      <c r="C48" s="179"/>
      <c r="D48" s="179"/>
      <c r="E48" s="28"/>
      <c r="F48" s="21"/>
    </row>
    <row r="49" spans="1:6" ht="14.25" x14ac:dyDescent="0.2">
      <c r="A49" s="21"/>
      <c r="B49" s="45"/>
      <c r="C49" s="45"/>
      <c r="D49" s="45"/>
      <c r="E49" s="28"/>
      <c r="F49" s="21"/>
    </row>
    <row r="50" spans="1:6" ht="13.5" customHeight="1"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2*225</f>
        <v>450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450</v>
      </c>
      <c r="F76" s="21"/>
    </row>
    <row r="77" spans="1:6" ht="13.5" customHeight="1" x14ac:dyDescent="0.2">
      <c r="A77" s="21"/>
      <c r="B77" s="26" t="s">
        <v>5</v>
      </c>
      <c r="C77" s="31">
        <v>0.05</v>
      </c>
      <c r="D77" s="26"/>
      <c r="E77" s="35">
        <f>ROUND(E76*C77,2)</f>
        <v>22.5</v>
      </c>
      <c r="F77" s="21"/>
    </row>
    <row r="78" spans="1:6" ht="13.5" customHeight="1" x14ac:dyDescent="0.2">
      <c r="A78" s="21"/>
      <c r="B78" s="26" t="s">
        <v>4</v>
      </c>
      <c r="C78" s="43">
        <v>9.9750000000000005E-2</v>
      </c>
      <c r="D78" s="26"/>
      <c r="E78" s="36">
        <f>C78*E76</f>
        <v>44.887500000000003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517.38750000000005</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517.38750000000005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3">
    <mergeCell ref="B46:D46"/>
    <mergeCell ref="B41:D41"/>
    <mergeCell ref="B42:D42"/>
    <mergeCell ref="B38:D38"/>
    <mergeCell ref="A31:F31"/>
    <mergeCell ref="B34:D34"/>
    <mergeCell ref="B35:D35"/>
    <mergeCell ref="B36:D36"/>
    <mergeCell ref="B37:D37"/>
    <mergeCell ref="B39:D39"/>
    <mergeCell ref="B40:D40"/>
    <mergeCell ref="B43:D43"/>
    <mergeCell ref="B44:D44"/>
    <mergeCell ref="B45:D45"/>
    <mergeCell ref="B82:D82"/>
    <mergeCell ref="B83:D83"/>
    <mergeCell ref="B87:E87"/>
    <mergeCell ref="B65:D65"/>
    <mergeCell ref="B66:D66"/>
    <mergeCell ref="B67:D67"/>
    <mergeCell ref="B68:D68"/>
    <mergeCell ref="B69:D69"/>
    <mergeCell ref="B70:D70"/>
    <mergeCell ref="B71:D71"/>
    <mergeCell ref="B72:D72"/>
    <mergeCell ref="B81:D81"/>
    <mergeCell ref="B64:D64"/>
    <mergeCell ref="B48:D48"/>
    <mergeCell ref="B50:D50"/>
    <mergeCell ref="B51:D51"/>
    <mergeCell ref="B52:D52"/>
    <mergeCell ref="B57:D57"/>
    <mergeCell ref="B59:D59"/>
    <mergeCell ref="B60:D60"/>
    <mergeCell ref="B61:D61"/>
    <mergeCell ref="B62:D62"/>
    <mergeCell ref="B63:D63"/>
    <mergeCell ref="B58:D58"/>
    <mergeCell ref="A88:F88"/>
    <mergeCell ref="A89:F89"/>
    <mergeCell ref="B91:E91"/>
    <mergeCell ref="A92:F92"/>
    <mergeCell ref="B94:D94"/>
  </mergeCells>
  <dataValidations count="1">
    <dataValidation type="list" allowBlank="1" showInputMessage="1" showErrorMessage="1" sqref="B81:B83 B66 B70:B72 B68 B12:B20 B61:B62 B34 B64 B48:B59 B38:B44" xr:uid="{00000000-0002-0000-22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2:J96"/>
  <sheetViews>
    <sheetView view="pageBreakPreview" topLeftCell="A19" zoomScale="80" zoomScaleNormal="100" zoomScaleSheetLayoutView="80" workbookViewId="0">
      <selection activeCell="B55" sqref="B5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9" width="11.42578125" style="2"/>
    <col min="10" max="10" width="14.28515625" style="2" bestFit="1"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c r="C35" s="179"/>
      <c r="D35" s="179"/>
      <c r="E35" s="28"/>
      <c r="F35" s="21"/>
    </row>
    <row r="36" spans="1:6" ht="14.25" x14ac:dyDescent="0.2">
      <c r="A36" s="21"/>
      <c r="B36" s="179" t="s">
        <v>247</v>
      </c>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t="s">
        <v>240</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t="s">
        <v>34</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t="s">
        <v>248</v>
      </c>
      <c r="C45" s="179"/>
      <c r="D45" s="179"/>
      <c r="E45" s="28"/>
      <c r="F45" s="21"/>
    </row>
    <row r="46" spans="1:6" ht="14.25" x14ac:dyDescent="0.2">
      <c r="A46" s="21"/>
      <c r="B46" s="179"/>
      <c r="C46" s="179"/>
      <c r="D46" s="179"/>
      <c r="E46" s="28"/>
      <c r="F46" s="21"/>
    </row>
    <row r="47" spans="1:6" ht="14.25" x14ac:dyDescent="0.2">
      <c r="A47" s="21"/>
      <c r="B47" s="45"/>
      <c r="C47" s="45"/>
      <c r="D47" s="45"/>
      <c r="E47" s="28"/>
      <c r="F47" s="21"/>
    </row>
    <row r="48" spans="1:6" ht="14.25" x14ac:dyDescent="0.2">
      <c r="A48" s="21"/>
      <c r="B48" s="179"/>
      <c r="C48" s="179"/>
      <c r="D48" s="179"/>
      <c r="E48" s="28"/>
      <c r="F48" s="21"/>
    </row>
    <row r="49" spans="1:6" ht="14.25" x14ac:dyDescent="0.2">
      <c r="A49" s="21"/>
      <c r="B49" s="45"/>
      <c r="C49" s="45"/>
      <c r="D49" s="45"/>
      <c r="E49" s="28"/>
      <c r="F49" s="21"/>
    </row>
    <row r="50" spans="1:6" ht="13.5" customHeight="1"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3.5*225</f>
        <v>787.5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787.5</v>
      </c>
      <c r="F76" s="21"/>
    </row>
    <row r="77" spans="1:6" ht="13.5" customHeight="1" x14ac:dyDescent="0.2">
      <c r="A77" s="21"/>
      <c r="B77" s="26" t="s">
        <v>5</v>
      </c>
      <c r="C77" s="31">
        <v>0.05</v>
      </c>
      <c r="D77" s="26"/>
      <c r="E77" s="35">
        <f>ROUND(E76*C77,2)</f>
        <v>39.380000000000003</v>
      </c>
      <c r="F77" s="21"/>
    </row>
    <row r="78" spans="1:6" ht="13.5" customHeight="1" x14ac:dyDescent="0.2">
      <c r="A78" s="21"/>
      <c r="B78" s="26" t="s">
        <v>4</v>
      </c>
      <c r="C78" s="43">
        <v>9.9750000000000005E-2</v>
      </c>
      <c r="D78" s="26"/>
      <c r="E78" s="36">
        <f>C78*E76</f>
        <v>78.553125000000009</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905.43312500000002</v>
      </c>
      <c r="F80" s="21"/>
    </row>
    <row r="81" spans="1:10" ht="15.75" thickTop="1" x14ac:dyDescent="0.2">
      <c r="A81" s="21"/>
      <c r="B81" s="173"/>
      <c r="C81" s="173"/>
      <c r="D81" s="173"/>
      <c r="E81" s="37"/>
      <c r="F81" s="21"/>
    </row>
    <row r="82" spans="1:10" ht="15" x14ac:dyDescent="0.2">
      <c r="A82" s="21"/>
      <c r="B82" s="172" t="s">
        <v>21</v>
      </c>
      <c r="C82" s="172"/>
      <c r="D82" s="172"/>
      <c r="E82" s="37">
        <v>0</v>
      </c>
      <c r="F82" s="21"/>
      <c r="J82" s="50"/>
    </row>
    <row r="83" spans="1:10" ht="15" x14ac:dyDescent="0.2">
      <c r="A83" s="21"/>
      <c r="B83" s="173"/>
      <c r="C83" s="173"/>
      <c r="D83" s="173"/>
      <c r="E83" s="37"/>
      <c r="F83" s="21"/>
      <c r="J83" s="50"/>
    </row>
    <row r="84" spans="1:10" ht="19.5" customHeight="1" x14ac:dyDescent="0.2">
      <c r="A84" s="21"/>
      <c r="B84" s="38" t="s">
        <v>20</v>
      </c>
      <c r="C84" s="39"/>
      <c r="D84" s="39"/>
      <c r="E84" s="40">
        <f>E80-E82</f>
        <v>905.43312500000002</v>
      </c>
      <c r="F84" s="21"/>
    </row>
    <row r="85" spans="1:10" ht="13.5" customHeight="1" x14ac:dyDescent="0.2">
      <c r="A85" s="21"/>
      <c r="B85" s="21"/>
      <c r="C85" s="21"/>
      <c r="D85" s="21"/>
      <c r="E85" s="21"/>
      <c r="F85" s="21"/>
    </row>
    <row r="86" spans="1:10" x14ac:dyDescent="0.2">
      <c r="A86" s="21"/>
      <c r="B86" s="21"/>
      <c r="C86" s="21"/>
      <c r="D86" s="21"/>
      <c r="E86" s="21"/>
      <c r="F86" s="21"/>
    </row>
    <row r="87" spans="1:10" x14ac:dyDescent="0.2">
      <c r="A87" s="21"/>
      <c r="B87" s="177"/>
      <c r="C87" s="177"/>
      <c r="D87" s="177"/>
      <c r="E87" s="177"/>
      <c r="F87" s="21"/>
    </row>
    <row r="88" spans="1:10" ht="14.25" x14ac:dyDescent="0.2">
      <c r="A88" s="170" t="s">
        <v>22</v>
      </c>
      <c r="B88" s="170"/>
      <c r="C88" s="170"/>
      <c r="D88" s="170"/>
      <c r="E88" s="170"/>
      <c r="F88" s="170"/>
    </row>
    <row r="89" spans="1:10" ht="14.25" x14ac:dyDescent="0.2">
      <c r="A89" s="168" t="s">
        <v>7</v>
      </c>
      <c r="B89" s="168"/>
      <c r="C89" s="168"/>
      <c r="D89" s="168"/>
      <c r="E89" s="168"/>
      <c r="F89" s="168"/>
    </row>
    <row r="90" spans="1:10" x14ac:dyDescent="0.2">
      <c r="A90" s="21"/>
      <c r="B90" s="21"/>
      <c r="C90" s="21"/>
      <c r="D90" s="21"/>
      <c r="E90" s="21"/>
      <c r="F90" s="21"/>
    </row>
    <row r="91" spans="1:10" x14ac:dyDescent="0.2">
      <c r="A91" s="21"/>
      <c r="B91" s="178"/>
      <c r="C91" s="178"/>
      <c r="D91" s="178"/>
      <c r="E91" s="178"/>
      <c r="F91" s="21"/>
    </row>
    <row r="92" spans="1:10" ht="15" x14ac:dyDescent="0.2">
      <c r="A92" s="169" t="s">
        <v>8</v>
      </c>
      <c r="B92" s="169"/>
      <c r="C92" s="169"/>
      <c r="D92" s="169"/>
      <c r="E92" s="169"/>
      <c r="F92" s="169"/>
    </row>
    <row r="94" spans="1:10" ht="39.75" customHeight="1" x14ac:dyDescent="0.2">
      <c r="B94" s="175"/>
      <c r="C94" s="176"/>
      <c r="D94" s="176"/>
    </row>
    <row r="95" spans="1:10" ht="13.5" customHeight="1" x14ac:dyDescent="0.2"/>
    <row r="96" spans="1:10" x14ac:dyDescent="0.2">
      <c r="B96" s="16"/>
      <c r="C96" s="16"/>
      <c r="D96"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62:D62"/>
    <mergeCell ref="B45:D45"/>
    <mergeCell ref="B46:D46"/>
    <mergeCell ref="B48:D48"/>
    <mergeCell ref="B50:D50"/>
    <mergeCell ref="B51:D51"/>
    <mergeCell ref="B52:D52"/>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66 B70:B72 B68 B12:B20 B61:B62 B34 B64 B48:B59 B38:B44" xr:uid="{00000000-0002-0000-2300-000000000000}">
      <formula1>Liste_Activités</formula1>
    </dataValidation>
  </dataValidations>
  <printOptions horizontalCentered="1" verticalCentered="1"/>
  <pageMargins left="0" right="0" top="0" bottom="0" header="0" footer="0"/>
  <pageSetup scale="62"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2:F93"/>
  <sheetViews>
    <sheetView view="pageBreakPreview" topLeftCell="A16" zoomScale="80" zoomScaleNormal="100" zoomScaleSheetLayoutView="80" workbookViewId="0">
      <selection activeCell="B50" sqref="B5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251</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t="s">
        <v>261</v>
      </c>
      <c r="C52" s="179"/>
      <c r="D52" s="179"/>
      <c r="E52" s="28"/>
      <c r="F52" s="21"/>
    </row>
    <row r="53" spans="1:6" ht="14.25" x14ac:dyDescent="0.2">
      <c r="A53" s="21"/>
      <c r="B53" s="179" t="s">
        <v>262</v>
      </c>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f>6.25*225</f>
        <v>1406.25</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2343.7500000000009</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2347.9166666666674</v>
      </c>
      <c r="F73" s="21"/>
    </row>
    <row r="74" spans="1:6" ht="13.5" customHeight="1" x14ac:dyDescent="0.2">
      <c r="A74" s="21"/>
      <c r="B74" s="26" t="s">
        <v>5</v>
      </c>
      <c r="C74" s="31">
        <v>0.05</v>
      </c>
      <c r="D74" s="26"/>
      <c r="E74" s="35">
        <f>ROUND(E73*C74,2)</f>
        <v>117.4</v>
      </c>
      <c r="F74" s="21"/>
    </row>
    <row r="75" spans="1:6" ht="13.5" customHeight="1" x14ac:dyDescent="0.2">
      <c r="A75" s="21"/>
      <c r="B75" s="26" t="s">
        <v>4</v>
      </c>
      <c r="C75" s="43">
        <v>9.9750000000000005E-2</v>
      </c>
      <c r="D75" s="26"/>
      <c r="E75" s="36">
        <f>C75*E73</f>
        <v>234.20468750000009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2699.5213541666676</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2699.5213541666676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88:E88"/>
    <mergeCell ref="A89:F89"/>
    <mergeCell ref="B91:D91"/>
    <mergeCell ref="B45:D45"/>
    <mergeCell ref="B78:D78"/>
    <mergeCell ref="B79:D79"/>
    <mergeCell ref="B80:D80"/>
    <mergeCell ref="B84:E84"/>
    <mergeCell ref="A85:F85"/>
    <mergeCell ref="A86:F86"/>
    <mergeCell ref="B64:D64"/>
    <mergeCell ref="B65:D65"/>
    <mergeCell ref="B66:D66"/>
    <mergeCell ref="B67:D67"/>
    <mergeCell ref="B68:D68"/>
    <mergeCell ref="B69:D69"/>
    <mergeCell ref="B60:D60"/>
    <mergeCell ref="B61:D61"/>
    <mergeCell ref="B62:D62"/>
    <mergeCell ref="B63:D63"/>
    <mergeCell ref="B40:D40"/>
    <mergeCell ref="B41:D41"/>
    <mergeCell ref="B42:D42"/>
    <mergeCell ref="B43:D43"/>
    <mergeCell ref="B44:D44"/>
    <mergeCell ref="B59:D59"/>
    <mergeCell ref="B55:D55"/>
    <mergeCell ref="B56:D56"/>
    <mergeCell ref="B57:D57"/>
    <mergeCell ref="B58:D58"/>
    <mergeCell ref="B53:D53"/>
    <mergeCell ref="B54:D54"/>
    <mergeCell ref="B39:D39"/>
    <mergeCell ref="B47:D47"/>
    <mergeCell ref="B48:D48"/>
    <mergeCell ref="B51:D51"/>
    <mergeCell ref="B52:D52"/>
    <mergeCell ref="B38:D38"/>
    <mergeCell ref="A31:F31"/>
    <mergeCell ref="B34:D34"/>
    <mergeCell ref="B35:D35"/>
    <mergeCell ref="B36:D36"/>
    <mergeCell ref="B37:D37"/>
  </mergeCells>
  <dataValidations count="1">
    <dataValidation type="list" allowBlank="1" showInputMessage="1" showErrorMessage="1" sqref="B78:B80 B63 B67:B69 B65 B12:B20 B53 B34 B55:B61 B37:B42 B44:B51" xr:uid="{00000000-0002-0000-2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264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t="s">
        <v>265</v>
      </c>
      <c r="C52" s="179"/>
      <c r="D52" s="179"/>
      <c r="E52" s="28"/>
      <c r="F52" s="21"/>
    </row>
    <row r="53" spans="1:6" ht="14.25" x14ac:dyDescent="0.2">
      <c r="A53" s="21"/>
      <c r="B53" s="179" t="s">
        <v>266</v>
      </c>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f>3.5*225</f>
        <v>787.5</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1725.0000000000007</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1729.1666666666674</v>
      </c>
      <c r="F73" s="21"/>
    </row>
    <row r="74" spans="1:6" ht="13.5" customHeight="1" x14ac:dyDescent="0.2">
      <c r="A74" s="21"/>
      <c r="B74" s="26" t="s">
        <v>5</v>
      </c>
      <c r="C74" s="31">
        <v>0.05</v>
      </c>
      <c r="D74" s="26"/>
      <c r="E74" s="35">
        <f>ROUND(E73*C74,2)</f>
        <v>86.46</v>
      </c>
      <c r="F74" s="21"/>
    </row>
    <row r="75" spans="1:6" ht="13.5" customHeight="1" x14ac:dyDescent="0.2">
      <c r="A75" s="21"/>
      <c r="B75" s="26" t="s">
        <v>4</v>
      </c>
      <c r="C75" s="43">
        <v>9.9750000000000005E-2</v>
      </c>
      <c r="D75" s="26"/>
      <c r="E75" s="36">
        <f>C75*E73</f>
        <v>172.48437500000009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1988.1110416666675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1988.1110416666675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5:D45"/>
    <mergeCell ref="B47:D47"/>
    <mergeCell ref="B48:D48"/>
    <mergeCell ref="B51:D51"/>
    <mergeCell ref="B52:D52"/>
    <mergeCell ref="B53:D53"/>
    <mergeCell ref="B54:D54"/>
    <mergeCell ref="B55:D55"/>
    <mergeCell ref="B56:D56"/>
    <mergeCell ref="B57:D57"/>
    <mergeCell ref="B58:D58"/>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8:B80 B63 B67:B69 B65 B12:B20 B53 B34 B55:B61 B37:B42 B44:B51" xr:uid="{00000000-0002-0000-2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267</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v>0</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937.50000000000068</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941.66666666666731</v>
      </c>
      <c r="F73" s="21"/>
    </row>
    <row r="74" spans="1:6" ht="13.5" customHeight="1" x14ac:dyDescent="0.2">
      <c r="A74" s="21"/>
      <c r="B74" s="26" t="s">
        <v>5</v>
      </c>
      <c r="C74" s="31">
        <v>0.05</v>
      </c>
      <c r="D74" s="26"/>
      <c r="E74" s="35">
        <f>ROUND(E73*C74,2)</f>
        <v>47.08</v>
      </c>
      <c r="F74" s="21"/>
    </row>
    <row r="75" spans="1:6" ht="13.5" customHeight="1" x14ac:dyDescent="0.2">
      <c r="A75" s="21"/>
      <c r="B75" s="26" t="s">
        <v>4</v>
      </c>
      <c r="C75" s="43">
        <v>9.9750000000000005E-2</v>
      </c>
      <c r="D75" s="26"/>
      <c r="E75" s="36">
        <f>C75*E73</f>
        <v>93.931250000000063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1082.6779166666674</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1082.6779166666674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5:D45"/>
    <mergeCell ref="B47:D47"/>
    <mergeCell ref="B48:D48"/>
    <mergeCell ref="B51:D51"/>
    <mergeCell ref="B52:D52"/>
    <mergeCell ref="B53:D53"/>
    <mergeCell ref="B54:D54"/>
    <mergeCell ref="B55:D55"/>
    <mergeCell ref="B56:D56"/>
    <mergeCell ref="B57:D57"/>
    <mergeCell ref="B58:D58"/>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8:B80 B63 B67:B69 B65 B12:B20 B53 B34 B55:B61 B37:B42 B44:B51" xr:uid="{00000000-0002-0000-2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54</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63</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58</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59</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62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29.25" customHeight="1" x14ac:dyDescent="0.2">
      <c r="A48" s="21"/>
      <c r="B48" s="171" t="s">
        <v>61</v>
      </c>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30" customHeight="1" x14ac:dyDescent="0.2">
      <c r="A51" s="21"/>
      <c r="B51" s="171" t="s">
        <v>60</v>
      </c>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t="s">
        <v>57</v>
      </c>
      <c r="C54" s="44"/>
      <c r="D54" s="44"/>
      <c r="E54" s="28"/>
      <c r="F54" s="21"/>
    </row>
    <row r="55" spans="1:6" ht="14.25" x14ac:dyDescent="0.2">
      <c r="A55" s="21"/>
      <c r="B55" s="44"/>
      <c r="C55" s="44"/>
      <c r="D55" s="44"/>
      <c r="E55" s="28"/>
      <c r="F55" s="21"/>
    </row>
    <row r="56" spans="1:6" ht="14.25" x14ac:dyDescent="0.2">
      <c r="A56" s="21"/>
      <c r="B56" s="44"/>
      <c r="C56" s="44"/>
      <c r="D56" s="44"/>
      <c r="E56" s="28"/>
      <c r="F56" s="21"/>
    </row>
    <row r="57" spans="1:6" ht="14.25" x14ac:dyDescent="0.2">
      <c r="A57" s="21"/>
      <c r="B57" s="44" t="s">
        <v>24</v>
      </c>
      <c r="C57" s="44"/>
      <c r="D57" s="44"/>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44" t="s">
        <v>56</v>
      </c>
      <c r="C60" s="44"/>
      <c r="D60" s="44"/>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44" t="s">
        <v>34</v>
      </c>
      <c r="C63" s="44"/>
      <c r="D63" s="44"/>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4.25" x14ac:dyDescent="0.2">
      <c r="A69" s="21"/>
      <c r="B69" s="171"/>
      <c r="C69" s="171"/>
      <c r="D69" s="171"/>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4.25" x14ac:dyDescent="0.2">
      <c r="A73" s="21"/>
      <c r="B73" s="171"/>
      <c r="C73" s="171"/>
      <c r="D73" s="171"/>
      <c r="E73" s="28"/>
      <c r="F73" s="21"/>
    </row>
    <row r="74" spans="1:6" ht="13.5" customHeight="1" x14ac:dyDescent="0.2">
      <c r="A74" s="21"/>
      <c r="B74" s="171"/>
      <c r="C74" s="171"/>
      <c r="D74" s="171"/>
      <c r="E74" s="28"/>
      <c r="F74" s="21"/>
    </row>
    <row r="75" spans="1:6" ht="13.5" customHeight="1" x14ac:dyDescent="0.2">
      <c r="A75" s="21"/>
      <c r="B75" s="25" t="s">
        <v>18</v>
      </c>
      <c r="C75" s="26"/>
      <c r="D75" s="26"/>
      <c r="E75" s="29">
        <f>40*225</f>
        <v>9000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9000</v>
      </c>
      <c r="F78" s="21"/>
    </row>
    <row r="79" spans="1:6" ht="13.5" customHeight="1" x14ac:dyDescent="0.2">
      <c r="A79" s="21"/>
      <c r="B79" s="26" t="s">
        <v>5</v>
      </c>
      <c r="C79" s="31">
        <v>0.05</v>
      </c>
      <c r="D79" s="26"/>
      <c r="E79" s="35">
        <f>ROUND(E78*C79,2)</f>
        <v>450</v>
      </c>
      <c r="F79" s="21"/>
    </row>
    <row r="80" spans="1:6" ht="13.5" customHeight="1" x14ac:dyDescent="0.2">
      <c r="A80" s="21"/>
      <c r="B80" s="26" t="s">
        <v>4</v>
      </c>
      <c r="C80" s="43">
        <v>9.9750000000000005E-2</v>
      </c>
      <c r="D80" s="26"/>
      <c r="E80" s="36">
        <f>C80*E78</f>
        <v>897.75</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10347.75</v>
      </c>
      <c r="F82" s="21"/>
    </row>
    <row r="83" spans="1:6" ht="15.75" thickTop="1" x14ac:dyDescent="0.2">
      <c r="A83" s="21"/>
      <c r="B83" s="173"/>
      <c r="C83" s="173"/>
      <c r="D83" s="173"/>
      <c r="E83" s="37"/>
      <c r="F83" s="21"/>
    </row>
    <row r="84" spans="1:6" ht="15" x14ac:dyDescent="0.2">
      <c r="A84" s="21"/>
      <c r="B84" s="172" t="s">
        <v>21</v>
      </c>
      <c r="C84" s="172"/>
      <c r="D84" s="172"/>
      <c r="E84" s="37">
        <v>0</v>
      </c>
      <c r="F84" s="21"/>
    </row>
    <row r="85" spans="1:6" ht="15" x14ac:dyDescent="0.2">
      <c r="A85" s="21"/>
      <c r="B85" s="173"/>
      <c r="C85" s="173"/>
      <c r="D85" s="173"/>
      <c r="E85" s="37"/>
      <c r="F85" s="21"/>
    </row>
    <row r="86" spans="1:6" ht="19.5" customHeight="1" x14ac:dyDescent="0.2">
      <c r="A86" s="21"/>
      <c r="B86" s="38" t="s">
        <v>20</v>
      </c>
      <c r="C86" s="39"/>
      <c r="D86" s="39"/>
      <c r="E86" s="40">
        <f>E82-E84</f>
        <v>10347.75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7"/>
      <c r="C89" s="177"/>
      <c r="D89" s="177"/>
      <c r="E89" s="177"/>
      <c r="F89" s="21"/>
    </row>
    <row r="90" spans="1:6" ht="14.25" x14ac:dyDescent="0.2">
      <c r="A90" s="170" t="s">
        <v>22</v>
      </c>
      <c r="B90" s="170"/>
      <c r="C90" s="170"/>
      <c r="D90" s="170"/>
      <c r="E90" s="170"/>
      <c r="F90" s="170"/>
    </row>
    <row r="91" spans="1:6" ht="14.25" x14ac:dyDescent="0.2">
      <c r="A91" s="168" t="s">
        <v>7</v>
      </c>
      <c r="B91" s="168"/>
      <c r="C91" s="168"/>
      <c r="D91" s="168"/>
      <c r="E91" s="168"/>
      <c r="F91" s="168"/>
    </row>
    <row r="92" spans="1:6" x14ac:dyDescent="0.2">
      <c r="A92" s="21"/>
      <c r="B92" s="21"/>
      <c r="C92" s="21"/>
      <c r="D92" s="21"/>
      <c r="E92" s="21"/>
      <c r="F92" s="21"/>
    </row>
    <row r="93" spans="1:6" x14ac:dyDescent="0.2">
      <c r="A93" s="21"/>
      <c r="B93" s="178"/>
      <c r="C93" s="178"/>
      <c r="D93" s="178"/>
      <c r="E93" s="178"/>
      <c r="F93" s="21"/>
    </row>
    <row r="94" spans="1:6" ht="15" x14ac:dyDescent="0.2">
      <c r="A94" s="169" t="s">
        <v>8</v>
      </c>
      <c r="B94" s="169"/>
      <c r="C94" s="169"/>
      <c r="D94" s="169"/>
      <c r="E94" s="169"/>
      <c r="F94" s="169"/>
    </row>
    <row r="96" spans="1:6" ht="39.75" customHeight="1" x14ac:dyDescent="0.2">
      <c r="B96" s="175"/>
      <c r="C96" s="176"/>
      <c r="D96" s="176"/>
    </row>
    <row r="97" spans="2:4" ht="13.5" customHeight="1" x14ac:dyDescent="0.2"/>
    <row r="98" spans="2:4" x14ac:dyDescent="0.2">
      <c r="B98" s="16"/>
      <c r="C98" s="16"/>
      <c r="D98" s="16"/>
    </row>
  </sheetData>
  <mergeCells count="45">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58:D58"/>
    <mergeCell ref="B59:D59"/>
    <mergeCell ref="B61:D61"/>
    <mergeCell ref="B62:D62"/>
    <mergeCell ref="B51:D51"/>
    <mergeCell ref="B52:D52"/>
    <mergeCell ref="B53:D53"/>
    <mergeCell ref="B74:D74"/>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268</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v>0</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937.50000000000068</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941.66666666666731</v>
      </c>
      <c r="F73" s="21"/>
    </row>
    <row r="74" spans="1:6" ht="13.5" customHeight="1" x14ac:dyDescent="0.2">
      <c r="A74" s="21"/>
      <c r="B74" s="26" t="s">
        <v>5</v>
      </c>
      <c r="C74" s="31">
        <v>0.05</v>
      </c>
      <c r="D74" s="26"/>
      <c r="E74" s="35">
        <f>ROUND(E73*C74,2)</f>
        <v>47.08</v>
      </c>
      <c r="F74" s="21"/>
    </row>
    <row r="75" spans="1:6" ht="13.5" customHeight="1" x14ac:dyDescent="0.2">
      <c r="A75" s="21"/>
      <c r="B75" s="26" t="s">
        <v>4</v>
      </c>
      <c r="C75" s="43">
        <v>9.9750000000000005E-2</v>
      </c>
      <c r="D75" s="26"/>
      <c r="E75" s="36">
        <f>C75*E73</f>
        <v>93.931250000000063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1082.6779166666674</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1082.6779166666674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5:D45"/>
    <mergeCell ref="B47:D47"/>
    <mergeCell ref="B48:D48"/>
    <mergeCell ref="B51:D51"/>
    <mergeCell ref="B52:D52"/>
    <mergeCell ref="B53:D53"/>
    <mergeCell ref="B54:D54"/>
    <mergeCell ref="B55:D55"/>
    <mergeCell ref="B56:D56"/>
    <mergeCell ref="B57:D57"/>
    <mergeCell ref="B58:D58"/>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8:B80 B63 B67:B69 B65 B12:B20 B53 B34 B55:B61 B37:B42 B44:B51" xr:uid="{00000000-0002-0000-2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269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t="s">
        <v>270</v>
      </c>
      <c r="C51" s="179"/>
      <c r="D51" s="179"/>
      <c r="E51" s="28"/>
      <c r="F51" s="21"/>
    </row>
    <row r="52" spans="1:6" ht="14.25" x14ac:dyDescent="0.2">
      <c r="A52" s="21"/>
      <c r="B52" s="179" t="s">
        <v>271</v>
      </c>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f>2*225</f>
        <v>450</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1"/>
      <c r="C69" s="171"/>
      <c r="D69" s="171"/>
      <c r="E69" s="28"/>
      <c r="F69" s="21"/>
    </row>
    <row r="70" spans="1:6" ht="13.5" customHeight="1" x14ac:dyDescent="0.2">
      <c r="A70" s="21"/>
      <c r="B70" s="25" t="s">
        <v>18</v>
      </c>
      <c r="C70" s="26"/>
      <c r="D70" s="26"/>
      <c r="E70" s="29">
        <f>SUM(E36:E69)</f>
        <v>1387.5000000000007</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1391.6666666666674</v>
      </c>
      <c r="F73" s="21"/>
    </row>
    <row r="74" spans="1:6" ht="13.5" customHeight="1" x14ac:dyDescent="0.2">
      <c r="A74" s="21"/>
      <c r="B74" s="26" t="s">
        <v>5</v>
      </c>
      <c r="C74" s="31">
        <v>0.05</v>
      </c>
      <c r="D74" s="26"/>
      <c r="E74" s="35">
        <f>ROUND(E73*C74,2)</f>
        <v>69.58</v>
      </c>
      <c r="F74" s="21"/>
    </row>
    <row r="75" spans="1:6" ht="13.5" customHeight="1" x14ac:dyDescent="0.2">
      <c r="A75" s="21"/>
      <c r="B75" s="26" t="s">
        <v>4</v>
      </c>
      <c r="C75" s="43">
        <v>9.9750000000000005E-2</v>
      </c>
      <c r="D75" s="26"/>
      <c r="E75" s="36">
        <f>C75*E73</f>
        <v>138.81875000000008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1600.0654166666675</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1600.0654166666675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22</v>
      </c>
      <c r="B85" s="170"/>
      <c r="C85" s="170"/>
      <c r="D85" s="170"/>
      <c r="E85" s="170"/>
      <c r="F85" s="170"/>
    </row>
    <row r="86" spans="1:6" ht="14.25" x14ac:dyDescent="0.2">
      <c r="A86" s="168" t="s">
        <v>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5:D45"/>
    <mergeCell ref="B47:D47"/>
    <mergeCell ref="B48:D48"/>
    <mergeCell ref="B51:D51"/>
    <mergeCell ref="B52:D52"/>
    <mergeCell ref="B53:D53"/>
    <mergeCell ref="B54:D54"/>
    <mergeCell ref="B55:D55"/>
    <mergeCell ref="B56:D56"/>
    <mergeCell ref="B57:D57"/>
    <mergeCell ref="B58:D58"/>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8:B80 B63 B67:B69 B65 B12:B20 B53 B34 B55:B61 B37:B42 B44:B51" xr:uid="{00000000-0002-0000-2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272</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166</v>
      </c>
      <c r="C33" s="22"/>
      <c r="D33" s="22"/>
      <c r="E33" s="28"/>
      <c r="F33" s="21"/>
    </row>
    <row r="34" spans="1:6" ht="14.25" x14ac:dyDescent="0.2">
      <c r="A34" s="21"/>
      <c r="B34" s="171"/>
      <c r="C34" s="171"/>
      <c r="D34" s="171"/>
      <c r="E34" s="28"/>
      <c r="F34" s="21"/>
    </row>
    <row r="35" spans="1:6" ht="14.25" x14ac:dyDescent="0.2">
      <c r="A35" s="21"/>
      <c r="B35" s="179" t="s">
        <v>273</v>
      </c>
      <c r="C35" s="179"/>
      <c r="D35" s="179"/>
      <c r="E35" s="28"/>
      <c r="F35" s="21"/>
    </row>
    <row r="36" spans="1:6" ht="14.25" x14ac:dyDescent="0.2">
      <c r="A36" s="21"/>
      <c r="B36" s="179"/>
      <c r="C36" s="179"/>
      <c r="D36" s="179"/>
      <c r="E36" s="28"/>
      <c r="F36" s="21"/>
    </row>
    <row r="37" spans="1:6" ht="14.25" x14ac:dyDescent="0.2">
      <c r="A37" s="21"/>
      <c r="B37" s="45"/>
      <c r="C37" s="45"/>
      <c r="D37" s="45"/>
      <c r="E37" s="28"/>
      <c r="F37" s="21"/>
    </row>
    <row r="38" spans="1:6" ht="14.25" x14ac:dyDescent="0.2">
      <c r="A38" s="21"/>
      <c r="B38" s="179" t="s">
        <v>274</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45"/>
      <c r="C45" s="45"/>
      <c r="D45" s="45"/>
      <c r="E45" s="28"/>
      <c r="F45" s="21"/>
    </row>
    <row r="46" spans="1:6" ht="14.25" x14ac:dyDescent="0.2">
      <c r="A46" s="21"/>
      <c r="B46" s="45"/>
      <c r="C46" s="45"/>
      <c r="D46" s="45"/>
      <c r="E46" s="28"/>
      <c r="F46" s="21"/>
    </row>
    <row r="47" spans="1:6" ht="14.25" x14ac:dyDescent="0.2">
      <c r="A47" s="21"/>
      <c r="B47" s="179"/>
      <c r="C47" s="179"/>
      <c r="D47" s="179"/>
      <c r="E47" s="28"/>
      <c r="F47" s="21"/>
    </row>
    <row r="48" spans="1:6" ht="14.25" x14ac:dyDescent="0.2">
      <c r="A48" s="21"/>
      <c r="B48" s="179"/>
      <c r="C48" s="179"/>
      <c r="D48" s="179"/>
      <c r="E48" s="28"/>
      <c r="F48" s="21"/>
    </row>
    <row r="49" spans="1:6" ht="13.5" customHeight="1"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48"/>
      <c r="F51" s="21"/>
    </row>
    <row r="52" spans="1:6" ht="14.25" x14ac:dyDescent="0.2">
      <c r="A52" s="21"/>
      <c r="B52" s="45"/>
      <c r="C52" s="45"/>
      <c r="D52" s="45"/>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1"/>
      <c r="C72" s="171"/>
      <c r="D72" s="171"/>
      <c r="E72" s="28"/>
      <c r="F72" s="21"/>
    </row>
    <row r="73" spans="1:6" ht="13.5" customHeight="1" x14ac:dyDescent="0.2">
      <c r="A73" s="21"/>
      <c r="B73" s="25" t="s">
        <v>18</v>
      </c>
      <c r="C73" s="26"/>
      <c r="D73" s="26"/>
      <c r="E73" s="29">
        <f>2.25*225</f>
        <v>506.25</v>
      </c>
      <c r="F73" s="21"/>
    </row>
    <row r="74" spans="1:6" ht="13.5" customHeight="1" x14ac:dyDescent="0.2">
      <c r="A74" s="21"/>
      <c r="B74" s="34" t="s">
        <v>147</v>
      </c>
      <c r="C74" s="26"/>
      <c r="D74" s="26"/>
      <c r="E74" s="30">
        <v>0</v>
      </c>
      <c r="F74" s="21"/>
    </row>
    <row r="75" spans="1:6" ht="13.5" customHeight="1" x14ac:dyDescent="0.2">
      <c r="A75" s="21"/>
      <c r="B75" s="34" t="s">
        <v>275</v>
      </c>
      <c r="C75" s="26"/>
      <c r="D75" s="26"/>
      <c r="E75" s="30">
        <v>0</v>
      </c>
      <c r="F75" s="21"/>
    </row>
    <row r="76" spans="1:6" ht="13.5" customHeight="1" x14ac:dyDescent="0.2">
      <c r="A76" s="21"/>
      <c r="B76" s="25" t="s">
        <v>17</v>
      </c>
      <c r="C76" s="26"/>
      <c r="D76" s="26"/>
      <c r="E76" s="29">
        <f>SUM(E73:E75)</f>
        <v>506.25</v>
      </c>
      <c r="F76" s="21"/>
    </row>
    <row r="77" spans="1:6" ht="13.5" customHeight="1" x14ac:dyDescent="0.2">
      <c r="A77" s="21"/>
      <c r="B77" s="26" t="s">
        <v>5</v>
      </c>
      <c r="C77" s="31">
        <v>0.05</v>
      </c>
      <c r="D77" s="26"/>
      <c r="E77" s="35">
        <f>ROUND(E76*C77,2)</f>
        <v>25.31</v>
      </c>
      <c r="F77" s="21"/>
    </row>
    <row r="78" spans="1:6" ht="13.5" customHeight="1" x14ac:dyDescent="0.2">
      <c r="A78" s="21"/>
      <c r="B78" s="26" t="s">
        <v>4</v>
      </c>
      <c r="C78" s="43">
        <v>9.9750000000000005E-2</v>
      </c>
      <c r="D78" s="26"/>
      <c r="E78" s="36">
        <f>C78*E76</f>
        <v>50.498437500000001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582.05843749999997</v>
      </c>
      <c r="F80" s="21"/>
    </row>
    <row r="81" spans="1:6" ht="15.75" thickTop="1" x14ac:dyDescent="0.2">
      <c r="A81" s="21"/>
      <c r="B81" s="173"/>
      <c r="C81" s="173"/>
      <c r="D81" s="173"/>
      <c r="E81" s="37"/>
      <c r="F81" s="21"/>
    </row>
    <row r="82" spans="1:6" ht="15" x14ac:dyDescent="0.2">
      <c r="A82" s="21"/>
      <c r="B82" s="172" t="s">
        <v>21</v>
      </c>
      <c r="C82" s="172"/>
      <c r="D82" s="172"/>
      <c r="E82" s="37">
        <v>0</v>
      </c>
      <c r="F82" s="21"/>
    </row>
    <row r="83" spans="1:6" ht="15" x14ac:dyDescent="0.2">
      <c r="A83" s="21"/>
      <c r="B83" s="173"/>
      <c r="C83" s="173"/>
      <c r="D83" s="173"/>
      <c r="E83" s="37"/>
      <c r="F83" s="21"/>
    </row>
    <row r="84" spans="1:6" ht="19.5" customHeight="1" x14ac:dyDescent="0.2">
      <c r="A84" s="21"/>
      <c r="B84" s="38" t="s">
        <v>20</v>
      </c>
      <c r="C84" s="39"/>
      <c r="D84" s="39"/>
      <c r="E84" s="40">
        <f>E80-E82</f>
        <v>582.05843749999997</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7"/>
      <c r="C87" s="177"/>
      <c r="D87" s="177"/>
      <c r="E87" s="177"/>
      <c r="F87" s="21"/>
    </row>
    <row r="88" spans="1:6" ht="14.25" x14ac:dyDescent="0.2">
      <c r="A88" s="170" t="s">
        <v>22</v>
      </c>
      <c r="B88" s="170"/>
      <c r="C88" s="170"/>
      <c r="D88" s="170"/>
      <c r="E88" s="170"/>
      <c r="F88" s="170"/>
    </row>
    <row r="89" spans="1:6" ht="14.25" x14ac:dyDescent="0.2">
      <c r="A89" s="168" t="s">
        <v>7</v>
      </c>
      <c r="B89" s="168"/>
      <c r="C89" s="168"/>
      <c r="D89" s="168"/>
      <c r="E89" s="168"/>
      <c r="F89" s="168"/>
    </row>
    <row r="90" spans="1:6" x14ac:dyDescent="0.2">
      <c r="A90" s="21"/>
      <c r="B90" s="21"/>
      <c r="C90" s="21"/>
      <c r="D90" s="21"/>
      <c r="E90" s="21"/>
      <c r="F90" s="21"/>
    </row>
    <row r="91" spans="1:6" x14ac:dyDescent="0.2">
      <c r="A91" s="21"/>
      <c r="B91" s="178"/>
      <c r="C91" s="178"/>
      <c r="D91" s="178"/>
      <c r="E91" s="178"/>
      <c r="F91" s="21"/>
    </row>
    <row r="92" spans="1:6" ht="15" x14ac:dyDescent="0.2">
      <c r="A92" s="169" t="s">
        <v>8</v>
      </c>
      <c r="B92" s="169"/>
      <c r="C92" s="169"/>
      <c r="D92" s="169"/>
      <c r="E92" s="169"/>
      <c r="F92" s="169"/>
    </row>
    <row r="94" spans="1:6" ht="39.75" customHeight="1" x14ac:dyDescent="0.2">
      <c r="B94" s="175"/>
      <c r="C94" s="176"/>
      <c r="D94" s="176"/>
    </row>
    <row r="95" spans="1:6" ht="13.5" customHeight="1" x14ac:dyDescent="0.2"/>
    <row r="96" spans="1:6" x14ac:dyDescent="0.2">
      <c r="B96" s="16"/>
      <c r="C96" s="16"/>
      <c r="D96" s="16"/>
    </row>
  </sheetData>
  <mergeCells count="41">
    <mergeCell ref="A88:F88"/>
    <mergeCell ref="A89:F89"/>
    <mergeCell ref="B91:E91"/>
    <mergeCell ref="A92:F92"/>
    <mergeCell ref="B94:D94"/>
    <mergeCell ref="B62:D62"/>
    <mergeCell ref="B63:D63"/>
    <mergeCell ref="B87:E87"/>
    <mergeCell ref="B65:D65"/>
    <mergeCell ref="B66:D66"/>
    <mergeCell ref="B67:D67"/>
    <mergeCell ref="B68:D68"/>
    <mergeCell ref="B69:D69"/>
    <mergeCell ref="B70:D70"/>
    <mergeCell ref="B71:D71"/>
    <mergeCell ref="B72:D72"/>
    <mergeCell ref="B81:D81"/>
    <mergeCell ref="B82:D82"/>
    <mergeCell ref="B83:D83"/>
    <mergeCell ref="B64:D64"/>
    <mergeCell ref="B57:D57"/>
    <mergeCell ref="B40:D40"/>
    <mergeCell ref="B41:D41"/>
    <mergeCell ref="B42:D42"/>
    <mergeCell ref="B61:D61"/>
    <mergeCell ref="B59:D59"/>
    <mergeCell ref="B60:D60"/>
    <mergeCell ref="B58:D58"/>
    <mergeCell ref="B43:D43"/>
    <mergeCell ref="B44:D44"/>
    <mergeCell ref="B47:D47"/>
    <mergeCell ref="B48:D48"/>
    <mergeCell ref="B49:D49"/>
    <mergeCell ref="B50:D50"/>
    <mergeCell ref="B51:D51"/>
    <mergeCell ref="B35:D35"/>
    <mergeCell ref="B36:D36"/>
    <mergeCell ref="A31:F31"/>
    <mergeCell ref="B34:D34"/>
    <mergeCell ref="B39:D39"/>
    <mergeCell ref="B38:D38"/>
  </mergeCells>
  <dataValidations count="1">
    <dataValidation type="list" allowBlank="1" showInputMessage="1" showErrorMessage="1" sqref="B81:B83 B66 B70:B72 B68 B12:B20 B61:B62 B64 B42 B34 B38 B44:B59" xr:uid="{00000000-0002-0000-2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2:F91"/>
  <sheetViews>
    <sheetView view="pageBreakPreview" topLeftCell="A28"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279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t="s">
        <v>287</v>
      </c>
      <c r="C45" s="171"/>
      <c r="D45" s="171"/>
      <c r="E45" s="28"/>
      <c r="F45" s="21"/>
    </row>
    <row r="46" spans="1:6" ht="14.25" x14ac:dyDescent="0.2">
      <c r="A46" s="21"/>
      <c r="B46" s="171" t="s">
        <v>288</v>
      </c>
      <c r="C46" s="171"/>
      <c r="D46" s="171"/>
      <c r="E46" s="28"/>
      <c r="F46" s="21"/>
    </row>
    <row r="47" spans="1:6" ht="14.25" x14ac:dyDescent="0.2">
      <c r="A47" s="21"/>
      <c r="B47" s="171" t="s">
        <v>289</v>
      </c>
      <c r="C47" s="171"/>
      <c r="D47" s="171"/>
      <c r="E47" s="28"/>
      <c r="F47" s="21"/>
    </row>
    <row r="48" spans="1:6" ht="14.25" x14ac:dyDescent="0.2">
      <c r="A48" s="21"/>
      <c r="B48" s="171" t="s">
        <v>290</v>
      </c>
      <c r="C48" s="171"/>
      <c r="D48" s="171"/>
      <c r="E48" s="28"/>
      <c r="F48" s="21"/>
    </row>
    <row r="49" spans="1:6" ht="14.25" x14ac:dyDescent="0.2">
      <c r="A49" s="21"/>
      <c r="B49" s="171" t="s">
        <v>291</v>
      </c>
      <c r="C49" s="171"/>
      <c r="D49" s="171"/>
      <c r="E49" s="28"/>
      <c r="F49" s="21"/>
    </row>
    <row r="50" spans="1:6" ht="14.25" x14ac:dyDescent="0.2">
      <c r="A50" s="21"/>
      <c r="B50" s="171" t="s">
        <v>292</v>
      </c>
      <c r="C50" s="171"/>
      <c r="D50" s="171"/>
      <c r="E50" s="28"/>
      <c r="F50" s="21"/>
    </row>
    <row r="51" spans="1:6" ht="29.25" customHeight="1" x14ac:dyDescent="0.2">
      <c r="A51" s="21"/>
      <c r="B51" s="171" t="s">
        <v>294</v>
      </c>
      <c r="C51" s="171"/>
      <c r="D51" s="171"/>
      <c r="E51" s="28"/>
      <c r="F51" s="21"/>
    </row>
    <row r="52" spans="1:6" ht="14.25" x14ac:dyDescent="0.2">
      <c r="A52" s="21"/>
      <c r="B52" s="171" t="s">
        <v>295</v>
      </c>
      <c r="C52" s="171"/>
      <c r="D52" s="171"/>
      <c r="E52" s="28">
        <f>+(13*230)/2</f>
        <v>1495</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0:D50"/>
    <mergeCell ref="B51:D51"/>
    <mergeCell ref="B52:D52"/>
    <mergeCell ref="B53:D53"/>
    <mergeCell ref="B55:D55"/>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00000000-0002-0000-2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2:F91"/>
  <sheetViews>
    <sheetView view="pageBreakPreview" topLeftCell="A22"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279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307</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c r="C44" s="181"/>
      <c r="D44" s="18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29.25" customHeight="1"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2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2:F91"/>
  <sheetViews>
    <sheetView view="pageBreakPreview" topLeftCell="A16"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297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t="s">
        <v>287</v>
      </c>
      <c r="C45" s="171"/>
      <c r="D45" s="171"/>
      <c r="E45" s="28"/>
      <c r="F45" s="21"/>
    </row>
    <row r="46" spans="1:6" ht="14.25" x14ac:dyDescent="0.2">
      <c r="A46" s="21"/>
      <c r="B46" s="171" t="s">
        <v>288</v>
      </c>
      <c r="C46" s="171"/>
      <c r="D46" s="171"/>
      <c r="E46" s="28"/>
      <c r="F46" s="21"/>
    </row>
    <row r="47" spans="1:6" ht="14.25" x14ac:dyDescent="0.2">
      <c r="A47" s="21"/>
      <c r="B47" s="171" t="s">
        <v>289</v>
      </c>
      <c r="C47" s="171"/>
      <c r="D47" s="171"/>
      <c r="E47" s="28"/>
      <c r="F47" s="21"/>
    </row>
    <row r="48" spans="1:6" ht="14.25" x14ac:dyDescent="0.2">
      <c r="A48" s="21"/>
      <c r="B48" s="171" t="s">
        <v>290</v>
      </c>
      <c r="C48" s="171"/>
      <c r="D48" s="171"/>
      <c r="E48" s="28"/>
      <c r="F48" s="21"/>
    </row>
    <row r="49" spans="1:6" ht="14.25" x14ac:dyDescent="0.2">
      <c r="A49" s="21"/>
      <c r="B49" s="171" t="s">
        <v>291</v>
      </c>
      <c r="C49" s="171"/>
      <c r="D49" s="171"/>
      <c r="E49" s="28"/>
      <c r="F49" s="21"/>
    </row>
    <row r="50" spans="1:6" ht="14.25" x14ac:dyDescent="0.2">
      <c r="A50" s="21"/>
      <c r="B50" s="171" t="s">
        <v>292</v>
      </c>
      <c r="C50" s="171"/>
      <c r="D50" s="171"/>
      <c r="E50" s="28"/>
      <c r="F50" s="21"/>
    </row>
    <row r="51" spans="1:6" ht="29.25" customHeight="1" x14ac:dyDescent="0.2">
      <c r="A51" s="21"/>
      <c r="B51" s="171" t="s">
        <v>294</v>
      </c>
      <c r="C51" s="171"/>
      <c r="D51" s="171"/>
      <c r="E51" s="28"/>
      <c r="F51" s="21"/>
    </row>
    <row r="52" spans="1:6" ht="14.25" x14ac:dyDescent="0.2">
      <c r="A52" s="21"/>
      <c r="B52" s="171" t="s">
        <v>295</v>
      </c>
      <c r="C52" s="171"/>
      <c r="D52" s="171"/>
      <c r="E52" s="28">
        <f>+(13*230)/2</f>
        <v>1495</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2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2:F92"/>
  <sheetViews>
    <sheetView view="pageBreakPreview" topLeftCell="A19"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298</v>
      </c>
      <c r="C26" s="21"/>
      <c r="D26" s="21"/>
      <c r="E26" s="21"/>
      <c r="F26" s="21"/>
    </row>
    <row r="27" spans="1:6" x14ac:dyDescent="0.2">
      <c r="A27" s="18"/>
      <c r="B27" s="21"/>
      <c r="C27" s="23"/>
      <c r="D27" s="23"/>
      <c r="E27" s="24"/>
      <c r="F27" s="21"/>
    </row>
    <row r="28" spans="1:6" ht="15" x14ac:dyDescent="0.2">
      <c r="A28" s="17"/>
      <c r="B28" s="23"/>
      <c r="C28" s="23"/>
      <c r="D28" s="27" t="s">
        <v>14</v>
      </c>
      <c r="E28" s="27" t="s">
        <v>299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t="s">
        <v>301</v>
      </c>
      <c r="C45" s="171"/>
      <c r="D45" s="171"/>
      <c r="E45" s="28"/>
      <c r="F45" s="21"/>
    </row>
    <row r="46" spans="1:6" ht="14.25" x14ac:dyDescent="0.2">
      <c r="A46" s="21"/>
      <c r="B46" s="171" t="s">
        <v>300</v>
      </c>
      <c r="C46" s="171"/>
      <c r="D46" s="171"/>
      <c r="E46" s="28"/>
      <c r="F46" s="21"/>
    </row>
    <row r="47" spans="1:6" ht="14.25" x14ac:dyDescent="0.2">
      <c r="A47" s="21"/>
      <c r="B47" s="171" t="s">
        <v>302</v>
      </c>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f>2*230</f>
        <v>460</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44"/>
      <c r="C55" s="44"/>
      <c r="D55" s="44"/>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SUM(E33:E68)</f>
        <v>1533.3333333333333</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1533.3333333333333</v>
      </c>
      <c r="F72" s="21"/>
    </row>
    <row r="73" spans="1:6" ht="13.5" customHeight="1" x14ac:dyDescent="0.2">
      <c r="A73" s="21"/>
      <c r="B73" s="26" t="s">
        <v>5</v>
      </c>
      <c r="C73" s="31">
        <v>0.05</v>
      </c>
      <c r="D73" s="26"/>
      <c r="E73" s="35">
        <f>ROUND(E72*C73,2)</f>
        <v>76.67</v>
      </c>
      <c r="F73" s="21"/>
    </row>
    <row r="74" spans="1:6" ht="13.5" customHeight="1" x14ac:dyDescent="0.2">
      <c r="A74" s="21"/>
      <c r="B74" s="26" t="s">
        <v>4</v>
      </c>
      <c r="C74" s="43">
        <v>9.9750000000000005E-2</v>
      </c>
      <c r="D74" s="26"/>
      <c r="E74" s="36">
        <f>ROUND(E72*C74,2)</f>
        <v>152.94999999999999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1762.9533333333334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1762.9533333333334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7:D57"/>
    <mergeCell ref="B44:D44"/>
    <mergeCell ref="B45:D45"/>
    <mergeCell ref="B46:D46"/>
    <mergeCell ref="B47:D47"/>
    <mergeCell ref="B48:D48"/>
    <mergeCell ref="B49:D49"/>
    <mergeCell ref="B50:D50"/>
    <mergeCell ref="B51:D51"/>
    <mergeCell ref="B52:D52"/>
    <mergeCell ref="B53:D53"/>
    <mergeCell ref="B56:D56"/>
    <mergeCell ref="B77:D77"/>
    <mergeCell ref="B58:D58"/>
    <mergeCell ref="B59:D59"/>
    <mergeCell ref="B60:D60"/>
    <mergeCell ref="B61:D61"/>
    <mergeCell ref="B62:D62"/>
    <mergeCell ref="B63:D63"/>
    <mergeCell ref="B64:D64"/>
    <mergeCell ref="B65:D65"/>
    <mergeCell ref="B66:D66"/>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 B35:B68" xr:uid="{00000000-0002-0000-2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2:F91"/>
  <sheetViews>
    <sheetView view="pageBreakPreview" topLeftCell="A22"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304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29.25" customHeight="1" x14ac:dyDescent="0.2">
      <c r="A51" s="21"/>
      <c r="B51" s="171"/>
      <c r="C51" s="171"/>
      <c r="D51" s="171"/>
      <c r="E51" s="28"/>
      <c r="F51" s="21"/>
    </row>
    <row r="52" spans="1:6" ht="14.25" x14ac:dyDescent="0.2">
      <c r="A52" s="21"/>
      <c r="B52" s="171"/>
      <c r="C52" s="171"/>
      <c r="D52" s="171"/>
      <c r="E52" s="28">
        <v>0</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1073.3333333333333</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1073.3333333333333</v>
      </c>
      <c r="F71" s="21"/>
    </row>
    <row r="72" spans="1:6" ht="13.5" customHeight="1" x14ac:dyDescent="0.2">
      <c r="A72" s="21"/>
      <c r="B72" s="26" t="s">
        <v>5</v>
      </c>
      <c r="C72" s="31">
        <v>0.05</v>
      </c>
      <c r="D72" s="26"/>
      <c r="E72" s="35">
        <f>ROUND(E71*C72,2)</f>
        <v>53.67</v>
      </c>
      <c r="F72" s="21"/>
    </row>
    <row r="73" spans="1:6" ht="13.5" customHeight="1" x14ac:dyDescent="0.2">
      <c r="A73" s="21"/>
      <c r="B73" s="26" t="s">
        <v>4</v>
      </c>
      <c r="C73" s="43">
        <v>9.9750000000000005E-2</v>
      </c>
      <c r="D73" s="26"/>
      <c r="E73" s="36">
        <f>ROUND(E71*C73,2)</f>
        <v>107.07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1234.0733333333333</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1234.0733333333333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2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2:F91"/>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33.75" customHeight="1" x14ac:dyDescent="0.2">
      <c r="A26" s="17"/>
      <c r="B26" s="51" t="s">
        <v>305</v>
      </c>
      <c r="C26" s="21"/>
      <c r="D26" s="21"/>
      <c r="E26" s="21"/>
      <c r="F26" s="21"/>
    </row>
    <row r="27" spans="1:6" x14ac:dyDescent="0.2">
      <c r="A27" s="18"/>
      <c r="B27" s="21"/>
      <c r="C27" s="23"/>
      <c r="D27" s="23"/>
      <c r="E27" s="24"/>
      <c r="F27" s="21"/>
    </row>
    <row r="28" spans="1:6" ht="15" x14ac:dyDescent="0.2">
      <c r="A28" s="17"/>
      <c r="B28" s="23"/>
      <c r="C28" s="23"/>
      <c r="D28" s="27" t="s">
        <v>14</v>
      </c>
      <c r="E28" s="27" t="s">
        <v>306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t="s">
        <v>281</v>
      </c>
      <c r="C34" s="182"/>
      <c r="D34" s="182"/>
      <c r="E34" s="28"/>
      <c r="F34" s="21"/>
    </row>
    <row r="35" spans="1:6" ht="14.25" x14ac:dyDescent="0.2">
      <c r="A35" s="21"/>
      <c r="B35" s="171" t="s">
        <v>282</v>
      </c>
      <c r="C35" s="171"/>
      <c r="D35" s="171"/>
      <c r="E35" s="28"/>
      <c r="F35" s="21"/>
    </row>
    <row r="36" spans="1:6" ht="14.25" x14ac:dyDescent="0.2">
      <c r="A36" s="21"/>
      <c r="B36" s="171" t="s">
        <v>283</v>
      </c>
      <c r="C36" s="171"/>
      <c r="D36" s="171"/>
      <c r="E36" s="28"/>
      <c r="F36" s="21"/>
    </row>
    <row r="37" spans="1:6" ht="14.25" x14ac:dyDescent="0.2">
      <c r="A37" s="21"/>
      <c r="B37" s="171" t="s">
        <v>293</v>
      </c>
      <c r="C37" s="171"/>
      <c r="D37" s="171"/>
      <c r="E37" s="28"/>
      <c r="F37" s="21"/>
    </row>
    <row r="38" spans="1:6" ht="14.25" x14ac:dyDescent="0.2">
      <c r="A38" s="21"/>
      <c r="B38" s="171" t="s">
        <v>284</v>
      </c>
      <c r="C38" s="171"/>
      <c r="D38" s="171"/>
      <c r="E38" s="28"/>
      <c r="F38" s="21"/>
    </row>
    <row r="39" spans="1:6" ht="14.25" x14ac:dyDescent="0.2">
      <c r="A39" s="21"/>
      <c r="B39" s="171" t="s">
        <v>285</v>
      </c>
      <c r="C39" s="171"/>
      <c r="D39" s="171"/>
      <c r="E39" s="28"/>
      <c r="F39" s="21"/>
    </row>
    <row r="40" spans="1:6" ht="14.25" x14ac:dyDescent="0.2">
      <c r="A40" s="21"/>
      <c r="B40" s="171" t="s">
        <v>286</v>
      </c>
      <c r="C40" s="171"/>
      <c r="D40" s="171"/>
      <c r="E40" s="28">
        <f>+(28*230)/6</f>
        <v>1073.3333333333333</v>
      </c>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t="s">
        <v>220</v>
      </c>
      <c r="C44" s="181"/>
      <c r="D44" s="18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29.25" customHeight="1" x14ac:dyDescent="0.2">
      <c r="A51" s="21"/>
      <c r="B51" s="171"/>
      <c r="C51" s="171"/>
      <c r="D51" s="171"/>
      <c r="E51" s="28"/>
      <c r="F51" s="21"/>
    </row>
    <row r="52" spans="1:6" ht="14.25" x14ac:dyDescent="0.2">
      <c r="A52" s="21"/>
      <c r="B52" s="171"/>
      <c r="C52" s="171"/>
      <c r="D52" s="171"/>
      <c r="E52" s="28">
        <v>0</v>
      </c>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1073.3333333333333</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1073.3333333333333</v>
      </c>
      <c r="F71" s="21"/>
    </row>
    <row r="72" spans="1:6" ht="13.5" customHeight="1" x14ac:dyDescent="0.2">
      <c r="A72" s="21"/>
      <c r="B72" s="26" t="s">
        <v>5</v>
      </c>
      <c r="C72" s="31">
        <v>0.05</v>
      </c>
      <c r="D72" s="26"/>
      <c r="E72" s="35">
        <f>ROUND(E71*C72,2)</f>
        <v>53.67</v>
      </c>
      <c r="F72" s="21"/>
    </row>
    <row r="73" spans="1:6" ht="13.5" customHeight="1" x14ac:dyDescent="0.2">
      <c r="A73" s="21"/>
      <c r="B73" s="26" t="s">
        <v>4</v>
      </c>
      <c r="C73" s="43">
        <v>9.9750000000000005E-2</v>
      </c>
      <c r="D73" s="26"/>
      <c r="E73" s="36">
        <f>ROUND(E71*C73,2)</f>
        <v>107.07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1234.0733333333333</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1234.0733333333333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2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2:F92"/>
  <sheetViews>
    <sheetView view="pageBreakPreview" topLeftCell="A3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311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310</v>
      </c>
      <c r="C35" s="179"/>
      <c r="D35" s="179"/>
      <c r="E35" s="28"/>
      <c r="F35" s="21"/>
    </row>
    <row r="36" spans="1:6" ht="14.25" x14ac:dyDescent="0.2">
      <c r="A36" s="21"/>
      <c r="B36" s="45"/>
      <c r="C36" s="45"/>
      <c r="D36" s="45"/>
      <c r="E36" s="28"/>
      <c r="F36" s="21"/>
    </row>
    <row r="37" spans="1:6" ht="14.25" x14ac:dyDescent="0.2">
      <c r="A37" s="21"/>
      <c r="B37" s="45" t="s">
        <v>224</v>
      </c>
      <c r="C37" s="45"/>
      <c r="D37" s="45"/>
      <c r="E37" s="28"/>
      <c r="F37" s="21"/>
    </row>
    <row r="38" spans="1:6" ht="14.25" x14ac:dyDescent="0.2">
      <c r="A38" s="21"/>
      <c r="E38" s="28"/>
      <c r="F38" s="21"/>
    </row>
    <row r="39" spans="1:6" ht="14.25" x14ac:dyDescent="0.2">
      <c r="A39" s="21"/>
      <c r="B39" s="45" t="s">
        <v>34</v>
      </c>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3.5*235</f>
        <v>822.5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822.5</v>
      </c>
      <c r="F72" s="21"/>
    </row>
    <row r="73" spans="1:6" ht="13.5" customHeight="1" x14ac:dyDescent="0.2">
      <c r="A73" s="21"/>
      <c r="B73" s="26" t="s">
        <v>5</v>
      </c>
      <c r="C73" s="31">
        <v>0.05</v>
      </c>
      <c r="D73" s="26"/>
      <c r="E73" s="35">
        <f>ROUND(E72*C73,2)</f>
        <v>41.13</v>
      </c>
      <c r="F73" s="21"/>
    </row>
    <row r="74" spans="1:6" ht="13.5" customHeight="1" x14ac:dyDescent="0.2">
      <c r="A74" s="21"/>
      <c r="B74" s="26" t="s">
        <v>4</v>
      </c>
      <c r="C74" s="43">
        <v>9.9750000000000005E-2</v>
      </c>
      <c r="D74" s="26"/>
      <c r="E74" s="36">
        <f>ROUND(E72*C74,2)</f>
        <v>82.04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945.67</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945.67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0">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2:D42"/>
    <mergeCell ref="B43:D43"/>
    <mergeCell ref="B44:D44"/>
    <mergeCell ref="B45:D45"/>
    <mergeCell ref="B46:D46"/>
    <mergeCell ref="B47:D47"/>
    <mergeCell ref="B48:D48"/>
    <mergeCell ref="B49:D49"/>
    <mergeCell ref="B52:D52"/>
    <mergeCell ref="B53:D53"/>
    <mergeCell ref="B54:D54"/>
    <mergeCell ref="B41:D41"/>
    <mergeCell ref="A30:F30"/>
    <mergeCell ref="B33:D33"/>
    <mergeCell ref="B34:D34"/>
    <mergeCell ref="B35:D35"/>
    <mergeCell ref="B40:D40"/>
  </mergeCells>
  <dataValidations count="1">
    <dataValidation type="list" allowBlank="1" showInputMessage="1" showErrorMessage="1" sqref="B77:B79 B12:B20 B33 B42 B54 B46 B56:B68 B39:B40 B35 B50:B51 B36:B37" xr:uid="{00000000-0002-0000-3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7"/>
  <sheetViews>
    <sheetView view="pageBreakPreview" zoomScale="80" zoomScaleNormal="100" zoomScaleSheetLayoutView="80" workbookViewId="0">
      <selection activeCell="B72" sqref="B72:D7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65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72</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67</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66</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68</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69</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71</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73</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5">
    <mergeCell ref="B92:E92"/>
    <mergeCell ref="A93:F93"/>
    <mergeCell ref="B95:D95"/>
    <mergeCell ref="B82:D82"/>
    <mergeCell ref="B83:D83"/>
    <mergeCell ref="B84:D84"/>
    <mergeCell ref="B88:E88"/>
    <mergeCell ref="A89:F89"/>
    <mergeCell ref="A90:F90"/>
    <mergeCell ref="B70:D70"/>
    <mergeCell ref="B71:D71"/>
    <mergeCell ref="B72:D72"/>
    <mergeCell ref="B73:D73"/>
    <mergeCell ref="B55:D55"/>
    <mergeCell ref="B56:D56"/>
    <mergeCell ref="B57:D57"/>
    <mergeCell ref="B62:D62"/>
    <mergeCell ref="B54:D54"/>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2:B84 B34:B73 B12:B20" xr:uid="{00000000-0002-0000-04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2:F91"/>
  <sheetViews>
    <sheetView view="pageBreakPreview" topLeftCell="A7"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33.75" customHeight="1" x14ac:dyDescent="0.2">
      <c r="A26" s="17"/>
      <c r="B26" s="51" t="s">
        <v>305</v>
      </c>
      <c r="C26" s="21"/>
      <c r="D26" s="21"/>
      <c r="E26" s="21"/>
      <c r="F26" s="21"/>
    </row>
    <row r="27" spans="1:6" x14ac:dyDescent="0.2">
      <c r="A27" s="18"/>
      <c r="B27" s="21"/>
      <c r="C27" s="23"/>
      <c r="D27" s="23"/>
      <c r="E27" s="24"/>
      <c r="F27" s="21"/>
    </row>
    <row r="28" spans="1:6" ht="15" x14ac:dyDescent="0.2">
      <c r="A28" s="17"/>
      <c r="B28" s="23"/>
      <c r="C28" s="23"/>
      <c r="D28" s="27" t="s">
        <v>14</v>
      </c>
      <c r="E28" s="27" t="s">
        <v>313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312</v>
      </c>
      <c r="C35" s="171"/>
      <c r="D35" s="171"/>
      <c r="E35" s="28">
        <v>235</v>
      </c>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t="s">
        <v>317</v>
      </c>
      <c r="C38" s="171"/>
      <c r="D38" s="171"/>
      <c r="E38" s="28">
        <f>3*235</f>
        <v>705</v>
      </c>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81"/>
      <c r="C43" s="181"/>
      <c r="D43" s="18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940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940</v>
      </c>
      <c r="F71" s="21"/>
    </row>
    <row r="72" spans="1:6" ht="13.5" customHeight="1" x14ac:dyDescent="0.2">
      <c r="A72" s="21"/>
      <c r="B72" s="26" t="s">
        <v>5</v>
      </c>
      <c r="C72" s="31">
        <v>0.05</v>
      </c>
      <c r="D72" s="26"/>
      <c r="E72" s="35">
        <f>ROUND(E71*C72,2)</f>
        <v>47</v>
      </c>
      <c r="F72" s="21"/>
    </row>
    <row r="73" spans="1:6" ht="13.5" customHeight="1" x14ac:dyDescent="0.2">
      <c r="A73" s="21"/>
      <c r="B73" s="26" t="s">
        <v>4</v>
      </c>
      <c r="C73" s="43">
        <v>9.9750000000000005E-2</v>
      </c>
      <c r="D73" s="26"/>
      <c r="E73" s="36">
        <f>ROUND(E71*C73,2)</f>
        <v>93.77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1080.77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1080.77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62:D62"/>
    <mergeCell ref="B50:D50"/>
    <mergeCell ref="B51:D51"/>
    <mergeCell ref="B52:D52"/>
    <mergeCell ref="B53:D53"/>
    <mergeCell ref="B55:D55"/>
    <mergeCell ref="B56:D56"/>
    <mergeCell ref="B57:D57"/>
    <mergeCell ref="B58:D58"/>
    <mergeCell ref="B59:D59"/>
    <mergeCell ref="B60:D60"/>
    <mergeCell ref="B61:D61"/>
    <mergeCell ref="A87:F87"/>
    <mergeCell ref="B89:D89"/>
    <mergeCell ref="B54:D54"/>
    <mergeCell ref="B48:D48"/>
    <mergeCell ref="B77:D77"/>
    <mergeCell ref="B78:D78"/>
    <mergeCell ref="B82:E82"/>
    <mergeCell ref="A83:F83"/>
    <mergeCell ref="A84:F84"/>
    <mergeCell ref="B86:E86"/>
    <mergeCell ref="B63:D63"/>
    <mergeCell ref="B64:D64"/>
    <mergeCell ref="B65:D65"/>
    <mergeCell ref="B66:D66"/>
    <mergeCell ref="B67:D67"/>
    <mergeCell ref="B76:D76"/>
  </mergeCells>
  <dataValidations count="1">
    <dataValidation type="list" allowBlank="1" showInputMessage="1" showErrorMessage="1" sqref="B76:B78 B12:B20 B33 B35:B67" xr:uid="{00000000-0002-0000-3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2:F92"/>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298</v>
      </c>
      <c r="C26" s="21"/>
      <c r="D26" s="21"/>
      <c r="E26" s="21"/>
      <c r="F26" s="21"/>
    </row>
    <row r="27" spans="1:6" x14ac:dyDescent="0.2">
      <c r="A27" s="18"/>
      <c r="B27" s="21"/>
      <c r="C27" s="23"/>
      <c r="D27" s="23"/>
      <c r="E27" s="24"/>
      <c r="F27" s="21"/>
    </row>
    <row r="28" spans="1:6" ht="15" x14ac:dyDescent="0.2">
      <c r="A28" s="17"/>
      <c r="B28" s="23"/>
      <c r="C28" s="23"/>
      <c r="D28" s="27" t="s">
        <v>14</v>
      </c>
      <c r="E28" s="27" t="s">
        <v>314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14.25" x14ac:dyDescent="0.2">
      <c r="A36" s="21"/>
      <c r="B36" s="171" t="s">
        <v>315</v>
      </c>
      <c r="C36" s="171"/>
      <c r="D36" s="171"/>
      <c r="E36" s="28">
        <f>0.0888888888888889*7*235</f>
        <v>146.22222222222226</v>
      </c>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312</v>
      </c>
      <c r="C39" s="171"/>
      <c r="D39" s="171"/>
      <c r="E39" s="28">
        <v>235</v>
      </c>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81"/>
      <c r="C44" s="181"/>
      <c r="D44" s="18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44"/>
      <c r="C55" s="44"/>
      <c r="D55" s="44"/>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SUM(E33:E68)</f>
        <v>381.22222222222229</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381.22222222222229</v>
      </c>
      <c r="F72" s="21"/>
    </row>
    <row r="73" spans="1:6" ht="13.5" customHeight="1" x14ac:dyDescent="0.2">
      <c r="A73" s="21"/>
      <c r="B73" s="26" t="s">
        <v>5</v>
      </c>
      <c r="C73" s="31">
        <v>0.05</v>
      </c>
      <c r="D73" s="26"/>
      <c r="E73" s="35">
        <f>ROUND(E72*C73,2)</f>
        <v>19.059999999999999</v>
      </c>
      <c r="F73" s="21"/>
    </row>
    <row r="74" spans="1:6" ht="13.5" customHeight="1" x14ac:dyDescent="0.2">
      <c r="A74" s="21"/>
      <c r="B74" s="26" t="s">
        <v>4</v>
      </c>
      <c r="C74" s="43">
        <v>9.9750000000000005E-2</v>
      </c>
      <c r="D74" s="26"/>
      <c r="E74" s="36">
        <f>ROUND(E72*C74,2)</f>
        <v>38.03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438.31222222222232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438.31222222222232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7:D57"/>
    <mergeCell ref="B44:D44"/>
    <mergeCell ref="B45:D45"/>
    <mergeCell ref="B46:D46"/>
    <mergeCell ref="B47:D47"/>
    <mergeCell ref="B48:D48"/>
    <mergeCell ref="B49:D49"/>
    <mergeCell ref="B50:D50"/>
    <mergeCell ref="B51:D51"/>
    <mergeCell ref="B52:D52"/>
    <mergeCell ref="B53:D53"/>
    <mergeCell ref="B56:D56"/>
    <mergeCell ref="B77:D77"/>
    <mergeCell ref="B58:D58"/>
    <mergeCell ref="B59:D59"/>
    <mergeCell ref="B60:D60"/>
    <mergeCell ref="B61:D61"/>
    <mergeCell ref="B62:D62"/>
    <mergeCell ref="B63:D63"/>
    <mergeCell ref="B64:D64"/>
    <mergeCell ref="B65:D65"/>
    <mergeCell ref="B66:D66"/>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 B35:B68" xr:uid="{00000000-0002-0000-3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2:F90"/>
  <sheetViews>
    <sheetView view="pageBreakPreview" topLeftCell="A13"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316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312</v>
      </c>
      <c r="C35" s="171"/>
      <c r="D35" s="171"/>
      <c r="E35" s="28">
        <v>235</v>
      </c>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t="s">
        <v>318</v>
      </c>
      <c r="C38" s="171"/>
      <c r="D38" s="171"/>
      <c r="E38" s="28">
        <f>3*235</f>
        <v>705</v>
      </c>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t="s">
        <v>319</v>
      </c>
      <c r="C41" s="171"/>
      <c r="D41" s="171"/>
      <c r="E41" s="28">
        <f>0.4*235</f>
        <v>94</v>
      </c>
      <c r="F41" s="21"/>
    </row>
    <row r="42" spans="1:6" ht="14.25" x14ac:dyDescent="0.2">
      <c r="A42" s="21"/>
      <c r="B42" s="171"/>
      <c r="C42" s="171"/>
      <c r="D42" s="171"/>
      <c r="E42" s="28"/>
      <c r="F42" s="21"/>
    </row>
    <row r="43" spans="1:6" ht="29.25" customHeight="1"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44"/>
      <c r="C53" s="44"/>
      <c r="D53" s="44"/>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3.5" customHeight="1" x14ac:dyDescent="0.2">
      <c r="A66" s="21"/>
      <c r="B66" s="171"/>
      <c r="C66" s="171"/>
      <c r="D66" s="171"/>
      <c r="E66" s="28"/>
      <c r="F66" s="21"/>
    </row>
    <row r="67" spans="1:6" ht="13.5" customHeight="1" x14ac:dyDescent="0.2">
      <c r="A67" s="21"/>
      <c r="B67" s="25" t="s">
        <v>18</v>
      </c>
      <c r="C67" s="26"/>
      <c r="D67" s="26"/>
      <c r="E67" s="29">
        <f>SUM(E33:E66)</f>
        <v>1034</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1034</v>
      </c>
      <c r="F70" s="21"/>
    </row>
    <row r="71" spans="1:6" ht="13.5" customHeight="1" x14ac:dyDescent="0.2">
      <c r="A71" s="21"/>
      <c r="B71" s="26" t="s">
        <v>5</v>
      </c>
      <c r="C71" s="31">
        <v>0.05</v>
      </c>
      <c r="D71" s="26"/>
      <c r="E71" s="35">
        <f>ROUND(E70*C71,2)</f>
        <v>51.7</v>
      </c>
      <c r="F71" s="21"/>
    </row>
    <row r="72" spans="1:6" ht="13.5" customHeight="1" x14ac:dyDescent="0.2">
      <c r="A72" s="21"/>
      <c r="B72" s="26" t="s">
        <v>4</v>
      </c>
      <c r="C72" s="43">
        <v>9.9750000000000005E-2</v>
      </c>
      <c r="D72" s="26"/>
      <c r="E72" s="36">
        <f>ROUND(E70*C72,2)</f>
        <v>103.14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1188.8400000000001</v>
      </c>
      <c r="F74" s="21"/>
    </row>
    <row r="75" spans="1:6" ht="15.75" thickTop="1" x14ac:dyDescent="0.2">
      <c r="A75" s="21"/>
      <c r="B75" s="173"/>
      <c r="C75" s="173"/>
      <c r="D75" s="173"/>
      <c r="E75" s="37"/>
      <c r="F75" s="21"/>
    </row>
    <row r="76" spans="1:6" ht="15" x14ac:dyDescent="0.2">
      <c r="A76" s="21"/>
      <c r="B76" s="172" t="s">
        <v>21</v>
      </c>
      <c r="C76" s="172"/>
      <c r="D76" s="172"/>
      <c r="E76" s="37">
        <v>0</v>
      </c>
      <c r="F76" s="21"/>
    </row>
    <row r="77" spans="1:6" ht="15" x14ac:dyDescent="0.2">
      <c r="A77" s="21"/>
      <c r="B77" s="173"/>
      <c r="C77" s="173"/>
      <c r="D77" s="173"/>
      <c r="E77" s="37"/>
      <c r="F77" s="21"/>
    </row>
    <row r="78" spans="1:6" ht="19.5" customHeight="1" x14ac:dyDescent="0.2">
      <c r="A78" s="21"/>
      <c r="B78" s="38" t="s">
        <v>20</v>
      </c>
      <c r="C78" s="39"/>
      <c r="D78" s="39"/>
      <c r="E78" s="40">
        <f>E74-E76</f>
        <v>1188.8400000000001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7"/>
      <c r="C81" s="177"/>
      <c r="D81" s="177"/>
      <c r="E81" s="177"/>
      <c r="F81" s="21"/>
    </row>
    <row r="82" spans="1:6" ht="14.25" x14ac:dyDescent="0.2">
      <c r="A82" s="170" t="s">
        <v>276</v>
      </c>
      <c r="B82" s="170"/>
      <c r="C82" s="170"/>
      <c r="D82" s="170"/>
      <c r="E82" s="170"/>
      <c r="F82" s="170"/>
    </row>
    <row r="83" spans="1:6" ht="14.25" x14ac:dyDescent="0.2">
      <c r="A83" s="168" t="s">
        <v>277</v>
      </c>
      <c r="B83" s="168"/>
      <c r="C83" s="168"/>
      <c r="D83" s="168"/>
      <c r="E83" s="168"/>
      <c r="F83" s="168"/>
    </row>
    <row r="84" spans="1:6" x14ac:dyDescent="0.2">
      <c r="A84" s="21"/>
      <c r="B84" s="21"/>
      <c r="C84" s="21"/>
      <c r="D84" s="21"/>
      <c r="E84" s="21"/>
      <c r="F84" s="21"/>
    </row>
    <row r="85" spans="1:6" x14ac:dyDescent="0.2">
      <c r="A85" s="21"/>
      <c r="B85" s="178"/>
      <c r="C85" s="178"/>
      <c r="D85" s="178"/>
      <c r="E85" s="178"/>
      <c r="F85" s="21"/>
    </row>
    <row r="86" spans="1:6" ht="15" x14ac:dyDescent="0.2">
      <c r="A86" s="169" t="s">
        <v>8</v>
      </c>
      <c r="B86" s="169"/>
      <c r="C86" s="169"/>
      <c r="D86" s="169"/>
      <c r="E86" s="169"/>
      <c r="F86" s="169"/>
    </row>
    <row r="88" spans="1:6" ht="39.75" customHeight="1" x14ac:dyDescent="0.2">
      <c r="B88" s="175"/>
      <c r="C88" s="176"/>
      <c r="D88" s="176"/>
    </row>
    <row r="89" spans="1:6" ht="13.5" customHeight="1" x14ac:dyDescent="0.2"/>
    <row r="90" spans="1:6" x14ac:dyDescent="0.2">
      <c r="B90" s="16"/>
      <c r="C90" s="16"/>
      <c r="D90" s="16"/>
    </row>
  </sheetData>
  <mergeCells count="43">
    <mergeCell ref="B37:D37"/>
    <mergeCell ref="B39:D39"/>
    <mergeCell ref="B36:D36"/>
    <mergeCell ref="A30:F30"/>
    <mergeCell ref="B33:D33"/>
    <mergeCell ref="B34:D34"/>
    <mergeCell ref="B35:D35"/>
    <mergeCell ref="B38:D38"/>
    <mergeCell ref="B55:D55"/>
    <mergeCell ref="B41:D41"/>
    <mergeCell ref="B42:D42"/>
    <mergeCell ref="B46:D46"/>
    <mergeCell ref="B47:D47"/>
    <mergeCell ref="B48:D48"/>
    <mergeCell ref="B49:D49"/>
    <mergeCell ref="B50:D50"/>
    <mergeCell ref="B51:D51"/>
    <mergeCell ref="B52:D52"/>
    <mergeCell ref="B54:D54"/>
    <mergeCell ref="B40:D40"/>
    <mergeCell ref="B43:D43"/>
    <mergeCell ref="B44:D44"/>
    <mergeCell ref="B45:D45"/>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 B41:B66 B35:B40" xr:uid="{00000000-0002-0000-3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2:F91"/>
  <sheetViews>
    <sheetView view="pageBreakPreview" zoomScale="80" zoomScaleNormal="100" zoomScaleSheetLayoutView="80" workbookViewId="0">
      <selection activeCell="E44" sqref="E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320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312</v>
      </c>
      <c r="C35" s="171"/>
      <c r="D35" s="171"/>
      <c r="E35" s="28">
        <v>235</v>
      </c>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t="s">
        <v>321</v>
      </c>
      <c r="C38" s="171"/>
      <c r="D38" s="171"/>
      <c r="E38" s="28">
        <v>235</v>
      </c>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t="s">
        <v>322</v>
      </c>
      <c r="C41" s="171"/>
      <c r="D41" s="171"/>
      <c r="E41" s="28">
        <f>1.5*235</f>
        <v>352.5</v>
      </c>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t="s">
        <v>315</v>
      </c>
      <c r="C44" s="171"/>
      <c r="D44" s="171"/>
      <c r="E44" s="28">
        <f>0.0888888888888889*7*235</f>
        <v>146.22222222222226</v>
      </c>
      <c r="F44" s="21"/>
    </row>
    <row r="45" spans="1:6" ht="14.25" x14ac:dyDescent="0.2">
      <c r="A45" s="21"/>
      <c r="B45" s="171"/>
      <c r="C45" s="171"/>
      <c r="D45" s="171"/>
      <c r="E45" s="28"/>
      <c r="F45" s="21"/>
    </row>
    <row r="46" spans="1:6" ht="29.25" customHeight="1"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SUM(E31:E66)</f>
        <v>968.72222222222229</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968.72222222222229</v>
      </c>
      <c r="F71" s="21"/>
    </row>
    <row r="72" spans="1:6" ht="13.5" customHeight="1" x14ac:dyDescent="0.2">
      <c r="A72" s="21"/>
      <c r="B72" s="26" t="s">
        <v>5</v>
      </c>
      <c r="C72" s="31">
        <v>0.05</v>
      </c>
      <c r="D72" s="26"/>
      <c r="E72" s="35">
        <f>ROUND(E71*C72,2)</f>
        <v>48.44</v>
      </c>
      <c r="F72" s="21"/>
    </row>
    <row r="73" spans="1:6" ht="13.5" customHeight="1" x14ac:dyDescent="0.2">
      <c r="A73" s="21"/>
      <c r="B73" s="26" t="s">
        <v>4</v>
      </c>
      <c r="C73" s="43">
        <v>9.9750000000000005E-2</v>
      </c>
      <c r="D73" s="26"/>
      <c r="E73" s="36">
        <f>ROUND(E71*C73,2)</f>
        <v>96.63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1113.7922222222223</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1113.7922222222223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38:D38"/>
    <mergeCell ref="B39:D39"/>
    <mergeCell ref="B40:D40"/>
    <mergeCell ref="A30:F30"/>
    <mergeCell ref="B33:D33"/>
    <mergeCell ref="B34:D34"/>
    <mergeCell ref="B35:D35"/>
    <mergeCell ref="B36:D36"/>
    <mergeCell ref="B37:D37"/>
    <mergeCell ref="B56:D56"/>
    <mergeCell ref="B41:D41"/>
    <mergeCell ref="B42:D42"/>
    <mergeCell ref="B43:D43"/>
    <mergeCell ref="B44:D44"/>
    <mergeCell ref="B45:D45"/>
    <mergeCell ref="B49:D49"/>
    <mergeCell ref="B50:D50"/>
    <mergeCell ref="B51:D51"/>
    <mergeCell ref="B52:D52"/>
    <mergeCell ref="B53:D53"/>
    <mergeCell ref="B55:D55"/>
    <mergeCell ref="B46:D46"/>
    <mergeCell ref="B47:D47"/>
    <mergeCell ref="B48:D48"/>
    <mergeCell ref="B58:D58"/>
    <mergeCell ref="B59:D59"/>
    <mergeCell ref="B60:D60"/>
    <mergeCell ref="B61:D61"/>
    <mergeCell ref="B62:D62"/>
    <mergeCell ref="A87:F87"/>
    <mergeCell ref="B89:D89"/>
    <mergeCell ref="B54:D54"/>
    <mergeCell ref="B77:D77"/>
    <mergeCell ref="B78:D78"/>
    <mergeCell ref="B82:E82"/>
    <mergeCell ref="A83:F83"/>
    <mergeCell ref="A84:F84"/>
    <mergeCell ref="B86:E86"/>
    <mergeCell ref="B63:D63"/>
    <mergeCell ref="B64:D64"/>
    <mergeCell ref="B65:D65"/>
    <mergeCell ref="B66:D66"/>
    <mergeCell ref="B67:D67"/>
    <mergeCell ref="B76:D76"/>
    <mergeCell ref="B57:D57"/>
  </mergeCells>
  <dataValidations count="1">
    <dataValidation type="list" allowBlank="1" showInputMessage="1" showErrorMessage="1" sqref="B76:B78 B12:B20 B33 B35:B37 B38:B67" xr:uid="{00000000-0002-0000-3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2:F91"/>
  <sheetViews>
    <sheetView view="pageBreakPreview" zoomScale="80" zoomScaleNormal="100" zoomScaleSheetLayoutView="80" workbookViewId="0">
      <selection activeCell="E41" sqref="E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323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312</v>
      </c>
      <c r="C35" s="171"/>
      <c r="D35" s="171"/>
      <c r="E35" s="28">
        <v>235</v>
      </c>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t="s">
        <v>324</v>
      </c>
      <c r="C38" s="171"/>
      <c r="D38" s="171"/>
      <c r="E38" s="28">
        <v>235</v>
      </c>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t="s">
        <v>315</v>
      </c>
      <c r="C41" s="171"/>
      <c r="D41" s="171"/>
      <c r="E41" s="28">
        <f>0.0777777777777778*7*235</f>
        <v>127.94444444444449</v>
      </c>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SUM(E31:E66)</f>
        <v>597.94444444444446</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597.94444444444446</v>
      </c>
      <c r="F71" s="21"/>
    </row>
    <row r="72" spans="1:6" ht="13.5" customHeight="1" x14ac:dyDescent="0.2">
      <c r="A72" s="21"/>
      <c r="B72" s="26" t="s">
        <v>5</v>
      </c>
      <c r="C72" s="31">
        <v>0.05</v>
      </c>
      <c r="D72" s="26"/>
      <c r="E72" s="35">
        <f>ROUND(E71*C72,2)</f>
        <v>29.9</v>
      </c>
      <c r="F72" s="21"/>
    </row>
    <row r="73" spans="1:6" ht="13.5" customHeight="1" x14ac:dyDescent="0.2">
      <c r="A73" s="21"/>
      <c r="B73" s="26" t="s">
        <v>4</v>
      </c>
      <c r="C73" s="43">
        <v>9.9750000000000005E-2</v>
      </c>
      <c r="D73" s="26"/>
      <c r="E73" s="36">
        <f>ROUND(E71*C73,2)</f>
        <v>59.64</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687.48444444444442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687.48444444444442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37:D37"/>
    <mergeCell ref="B38:D38"/>
    <mergeCell ref="B39:D39"/>
    <mergeCell ref="B40:D40"/>
    <mergeCell ref="A30:F30"/>
    <mergeCell ref="B33:D33"/>
    <mergeCell ref="B34:D34"/>
    <mergeCell ref="B35:D35"/>
    <mergeCell ref="B36:D36"/>
    <mergeCell ref="B55:D55"/>
    <mergeCell ref="B41:D41"/>
    <mergeCell ref="B42:D42"/>
    <mergeCell ref="B43:D43"/>
    <mergeCell ref="B47:D47"/>
    <mergeCell ref="B48:D48"/>
    <mergeCell ref="B49:D49"/>
    <mergeCell ref="B50:D50"/>
    <mergeCell ref="B51:D51"/>
    <mergeCell ref="B52:D52"/>
    <mergeCell ref="B53:D53"/>
    <mergeCell ref="B54:D54"/>
    <mergeCell ref="B44:D44"/>
    <mergeCell ref="B45:D45"/>
    <mergeCell ref="B46:D46"/>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36 B37:B67" xr:uid="{00000000-0002-0000-3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2:F92"/>
  <sheetViews>
    <sheetView view="pageBreakPreview" topLeftCell="A19"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325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327</v>
      </c>
      <c r="C35" s="179"/>
      <c r="D35" s="179"/>
      <c r="E35" s="28"/>
      <c r="F35" s="21"/>
    </row>
    <row r="36" spans="1:6" ht="14.25" x14ac:dyDescent="0.2">
      <c r="A36" s="21"/>
      <c r="B36" s="45"/>
      <c r="C36" s="45"/>
      <c r="D36" s="45"/>
      <c r="E36" s="28"/>
      <c r="F36" s="21"/>
    </row>
    <row r="37" spans="1:6" ht="14.25" x14ac:dyDescent="0.2">
      <c r="A37" s="21"/>
      <c r="B37" s="45"/>
      <c r="C37" s="45"/>
      <c r="D37" s="45"/>
      <c r="E37" s="28"/>
      <c r="F37" s="21"/>
    </row>
    <row r="38" spans="1:6" ht="14.25" x14ac:dyDescent="0.2">
      <c r="A38" s="21"/>
      <c r="B38" s="179" t="s">
        <v>326</v>
      </c>
      <c r="C38" s="179"/>
      <c r="D38" s="179"/>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1.25*235</f>
        <v>293.75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293.75</v>
      </c>
      <c r="F72" s="21"/>
    </row>
    <row r="73" spans="1:6" ht="13.5" customHeight="1" x14ac:dyDescent="0.2">
      <c r="A73" s="21"/>
      <c r="B73" s="26" t="s">
        <v>5</v>
      </c>
      <c r="C73" s="31">
        <v>0.05</v>
      </c>
      <c r="D73" s="26"/>
      <c r="E73" s="35">
        <f>ROUND(E72*C73,2)</f>
        <v>14.69</v>
      </c>
      <c r="F73" s="21"/>
    </row>
    <row r="74" spans="1:6" ht="13.5" customHeight="1" x14ac:dyDescent="0.2">
      <c r="A74" s="21"/>
      <c r="B74" s="26" t="s">
        <v>4</v>
      </c>
      <c r="C74" s="43">
        <v>9.9750000000000005E-2</v>
      </c>
      <c r="D74" s="26"/>
      <c r="E74" s="36">
        <f>ROUND(E72*C74,2)</f>
        <v>29.3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337.74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337.74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2:D42"/>
    <mergeCell ref="B43:D43"/>
    <mergeCell ref="B44:D44"/>
    <mergeCell ref="B45:D45"/>
    <mergeCell ref="B46:D46"/>
    <mergeCell ref="B47:D47"/>
    <mergeCell ref="B48:D48"/>
    <mergeCell ref="B49:D49"/>
    <mergeCell ref="B52:D52"/>
    <mergeCell ref="B53:D53"/>
    <mergeCell ref="B54:D54"/>
    <mergeCell ref="B41:D41"/>
    <mergeCell ref="B38:D38"/>
    <mergeCell ref="A30:F30"/>
    <mergeCell ref="B33:D33"/>
    <mergeCell ref="B34:D34"/>
    <mergeCell ref="B35:D35"/>
    <mergeCell ref="B40:D40"/>
  </mergeCells>
  <dataValidations count="1">
    <dataValidation type="list" allowBlank="1" showInputMessage="1" showErrorMessage="1" sqref="B77:B79 B12:B20 B33 B42 B54 B46 B56:B68 B35:B40 B50:B51" xr:uid="{00000000-0002-0000-3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2:F91"/>
  <sheetViews>
    <sheetView view="pageBreakPreview" topLeftCell="A13"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330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331</v>
      </c>
      <c r="C35" s="171"/>
      <c r="D35" s="171"/>
      <c r="E35" s="28">
        <f>2.5*235*3</f>
        <v>1762.5</v>
      </c>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29.25" customHeight="1"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1762.5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1762.5</v>
      </c>
      <c r="F71" s="21"/>
    </row>
    <row r="72" spans="1:6" ht="13.5" customHeight="1" x14ac:dyDescent="0.2">
      <c r="A72" s="21"/>
      <c r="B72" s="26" t="s">
        <v>5</v>
      </c>
      <c r="C72" s="31">
        <v>0.05</v>
      </c>
      <c r="D72" s="26"/>
      <c r="E72" s="35">
        <f>ROUND(E71*C72,2)</f>
        <v>88.13</v>
      </c>
      <c r="F72" s="21"/>
    </row>
    <row r="73" spans="1:6" ht="13.5" customHeight="1" x14ac:dyDescent="0.2">
      <c r="A73" s="21"/>
      <c r="B73" s="26" t="s">
        <v>4</v>
      </c>
      <c r="C73" s="43">
        <v>9.9750000000000005E-2</v>
      </c>
      <c r="D73" s="26"/>
      <c r="E73" s="36">
        <f>ROUND(E71*C73,2)</f>
        <v>175.81</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2026.44</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2026.44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89:D89"/>
    <mergeCell ref="B41:D41"/>
    <mergeCell ref="B78:D78"/>
    <mergeCell ref="B82:E82"/>
    <mergeCell ref="A83:F83"/>
    <mergeCell ref="A84:F84"/>
    <mergeCell ref="B86:E86"/>
    <mergeCell ref="A87:F87"/>
    <mergeCell ref="B64:D64"/>
    <mergeCell ref="B65:D65"/>
    <mergeCell ref="B66:D66"/>
    <mergeCell ref="B67:D67"/>
    <mergeCell ref="B76:D76"/>
    <mergeCell ref="B77:D77"/>
    <mergeCell ref="B58:D58"/>
    <mergeCell ref="B59:D59"/>
    <mergeCell ref="B60:D60"/>
    <mergeCell ref="B61:D61"/>
    <mergeCell ref="B62:D62"/>
    <mergeCell ref="B63:D63"/>
    <mergeCell ref="B51:D51"/>
    <mergeCell ref="B52:D52"/>
    <mergeCell ref="B53:D53"/>
    <mergeCell ref="B55:D55"/>
    <mergeCell ref="B56:D56"/>
    <mergeCell ref="B57:D57"/>
    <mergeCell ref="B50:D50"/>
    <mergeCell ref="B39:D39"/>
    <mergeCell ref="B40:D40"/>
    <mergeCell ref="B42:D42"/>
    <mergeCell ref="B35:D35"/>
    <mergeCell ref="B43:D43"/>
    <mergeCell ref="B44:D44"/>
    <mergeCell ref="B38:D38"/>
    <mergeCell ref="B45:D45"/>
    <mergeCell ref="B46:D46"/>
    <mergeCell ref="B47:D47"/>
    <mergeCell ref="B48:D48"/>
    <mergeCell ref="B49:D49"/>
    <mergeCell ref="A30:F30"/>
    <mergeCell ref="B33:D33"/>
    <mergeCell ref="B34:D34"/>
    <mergeCell ref="B36:D36"/>
    <mergeCell ref="B37:D37"/>
  </mergeCells>
  <dataValidations count="1">
    <dataValidation type="list" allowBlank="1" showInputMessage="1" showErrorMessage="1" sqref="B76:B78 B12:B20 B33 B35:B67" xr:uid="{00000000-0002-0000-3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2:F92"/>
  <sheetViews>
    <sheetView view="pageBreakPreview" topLeftCell="A7" zoomScale="80" zoomScaleNormal="100" zoomScaleSheetLayoutView="80" workbookViewId="0">
      <selection activeCell="B51" sqref="B51:D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333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334</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t="s">
        <v>335</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t="s">
        <v>336</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t="s">
        <v>337</v>
      </c>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338</v>
      </c>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t="s">
        <v>339</v>
      </c>
      <c r="C50" s="179"/>
      <c r="D50" s="179"/>
      <c r="E50" s="28"/>
      <c r="F50" s="21"/>
    </row>
    <row r="51" spans="1:6" ht="14.25" x14ac:dyDescent="0.2">
      <c r="A51" s="21"/>
      <c r="B51" s="179"/>
      <c r="C51" s="179"/>
      <c r="D51" s="179"/>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19*235</f>
        <v>4465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4465</v>
      </c>
      <c r="F72" s="21"/>
    </row>
    <row r="73" spans="1:6" ht="13.5" customHeight="1" x14ac:dyDescent="0.2">
      <c r="A73" s="21"/>
      <c r="B73" s="26" t="s">
        <v>5</v>
      </c>
      <c r="C73" s="31">
        <v>0.05</v>
      </c>
      <c r="D73" s="26"/>
      <c r="E73" s="35">
        <f>ROUND(E72*C73,2)</f>
        <v>223.25</v>
      </c>
      <c r="F73" s="21"/>
    </row>
    <row r="74" spans="1:6" ht="13.5" customHeight="1" x14ac:dyDescent="0.2">
      <c r="A74" s="21"/>
      <c r="B74" s="26" t="s">
        <v>4</v>
      </c>
      <c r="C74" s="43">
        <v>9.9750000000000005E-2</v>
      </c>
      <c r="D74" s="26"/>
      <c r="E74" s="36">
        <f>ROUND(E72*C74,2)</f>
        <v>445.38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5133.63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5133.63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30:F30"/>
    <mergeCell ref="B33:D33"/>
    <mergeCell ref="B34:D34"/>
    <mergeCell ref="B35:D35"/>
    <mergeCell ref="B38:D38"/>
    <mergeCell ref="B36:D36"/>
    <mergeCell ref="B37:D37"/>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B39:D39"/>
    <mergeCell ref="B50:D50"/>
    <mergeCell ref="B51:D51"/>
    <mergeCell ref="B41:D41"/>
    <mergeCell ref="B42:D42"/>
    <mergeCell ref="B43:D43"/>
    <mergeCell ref="B44:D44"/>
    <mergeCell ref="B45:D45"/>
    <mergeCell ref="B46:D46"/>
    <mergeCell ref="B40:D40"/>
    <mergeCell ref="A84:F84"/>
    <mergeCell ref="A85:F85"/>
    <mergeCell ref="B87:E87"/>
    <mergeCell ref="A88:F88"/>
    <mergeCell ref="B90:D90"/>
  </mergeCells>
  <dataValidations count="1">
    <dataValidation type="list" allowBlank="1" showInputMessage="1" showErrorMessage="1" sqref="B77:B79 B12:B20 B33 B42 B54 B50:B51 B56:B68 B35:B40 B46:B47" xr:uid="{00000000-0002-0000-3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2:F92"/>
  <sheetViews>
    <sheetView view="pageBreakPreview"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340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t="s">
        <v>341</v>
      </c>
      <c r="C34" s="171"/>
      <c r="D34" s="171"/>
      <c r="E34" s="28">
        <v>235</v>
      </c>
      <c r="F34" s="21"/>
    </row>
    <row r="35" spans="1:6" ht="14.25" x14ac:dyDescent="0.2">
      <c r="A35" s="21"/>
      <c r="B35" s="171"/>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82"/>
      <c r="C41" s="182"/>
      <c r="D41" s="182"/>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44"/>
      <c r="C55" s="44"/>
      <c r="D55" s="44"/>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SUM(E33:E68)</f>
        <v>235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235</v>
      </c>
      <c r="F72" s="21"/>
    </row>
    <row r="73" spans="1:6" ht="13.5" customHeight="1" x14ac:dyDescent="0.2">
      <c r="A73" s="21"/>
      <c r="B73" s="26" t="s">
        <v>5</v>
      </c>
      <c r="C73" s="31">
        <v>0.05</v>
      </c>
      <c r="D73" s="26"/>
      <c r="E73" s="35">
        <f>ROUND(E72*C73,2)</f>
        <v>11.75</v>
      </c>
      <c r="F73" s="21"/>
    </row>
    <row r="74" spans="1:6" ht="13.5" customHeight="1" x14ac:dyDescent="0.2">
      <c r="A74" s="21"/>
      <c r="B74" s="26" t="s">
        <v>4</v>
      </c>
      <c r="C74" s="43">
        <v>9.9750000000000005E-2</v>
      </c>
      <c r="D74" s="26"/>
      <c r="E74" s="36">
        <f>ROUND(E72*C74,2)</f>
        <v>23.44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270.19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270.19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A30:F30"/>
    <mergeCell ref="B33:D33"/>
    <mergeCell ref="B41:D41"/>
    <mergeCell ref="B39:D39"/>
    <mergeCell ref="B40:D40"/>
    <mergeCell ref="B51:D51"/>
    <mergeCell ref="B34:D34"/>
    <mergeCell ref="B35:D35"/>
    <mergeCell ref="B36:D36"/>
    <mergeCell ref="B37:D37"/>
    <mergeCell ref="B38:D38"/>
    <mergeCell ref="B42:D42"/>
    <mergeCell ref="B46:D46"/>
    <mergeCell ref="B47:D47"/>
    <mergeCell ref="B48:D48"/>
    <mergeCell ref="B49:D49"/>
    <mergeCell ref="B50:D50"/>
    <mergeCell ref="B64:D64"/>
    <mergeCell ref="B52:D52"/>
    <mergeCell ref="B53:D53"/>
    <mergeCell ref="B54:D54"/>
    <mergeCell ref="B56:D56"/>
    <mergeCell ref="B57:D57"/>
    <mergeCell ref="B58:D58"/>
    <mergeCell ref="B59:D59"/>
    <mergeCell ref="B60:D60"/>
    <mergeCell ref="B61:D61"/>
    <mergeCell ref="B62:D62"/>
    <mergeCell ref="B63:D63"/>
    <mergeCell ref="B90:D90"/>
    <mergeCell ref="B45:D45"/>
    <mergeCell ref="B43:D43"/>
    <mergeCell ref="B44:D44"/>
    <mergeCell ref="B79:D79"/>
    <mergeCell ref="B83:E83"/>
    <mergeCell ref="A84:F84"/>
    <mergeCell ref="A85:F85"/>
    <mergeCell ref="B87:E87"/>
    <mergeCell ref="A88:F88"/>
    <mergeCell ref="B65:D65"/>
    <mergeCell ref="B66:D66"/>
    <mergeCell ref="B67:D67"/>
    <mergeCell ref="B68:D68"/>
    <mergeCell ref="B77:D77"/>
    <mergeCell ref="B78:D78"/>
  </mergeCells>
  <dataValidations count="1">
    <dataValidation type="list" allowBlank="1" showInputMessage="1" showErrorMessage="1" sqref="B77:B79 B12:B20 B33 B42:B68 B34:B40" xr:uid="{00000000-0002-0000-3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2:F92"/>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342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1" t="s">
        <v>343</v>
      </c>
      <c r="C34" s="171"/>
      <c r="D34" s="171"/>
      <c r="E34" s="28">
        <v>1000</v>
      </c>
      <c r="F34" s="21"/>
    </row>
    <row r="35" spans="1:6" ht="14.25" x14ac:dyDescent="0.2">
      <c r="A35" s="21"/>
      <c r="B35" s="171"/>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82"/>
      <c r="C41" s="182"/>
      <c r="D41" s="182"/>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44"/>
      <c r="C55" s="44"/>
      <c r="D55" s="44"/>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SUM(E33:E68)</f>
        <v>1000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1000</v>
      </c>
      <c r="F72" s="21"/>
    </row>
    <row r="73" spans="1:6" ht="13.5" customHeight="1" x14ac:dyDescent="0.2">
      <c r="A73" s="21"/>
      <c r="B73" s="26" t="s">
        <v>5</v>
      </c>
      <c r="C73" s="31">
        <v>0.05</v>
      </c>
      <c r="D73" s="26"/>
      <c r="E73" s="35">
        <f>ROUND(E72*C73,2)</f>
        <v>50</v>
      </c>
      <c r="F73" s="21"/>
    </row>
    <row r="74" spans="1:6" ht="13.5" customHeight="1" x14ac:dyDescent="0.2">
      <c r="A74" s="21"/>
      <c r="B74" s="26" t="s">
        <v>4</v>
      </c>
      <c r="C74" s="43">
        <v>9.9750000000000005E-2</v>
      </c>
      <c r="D74" s="26"/>
      <c r="E74" s="36">
        <f>ROUND(E72*C74,2)</f>
        <v>99.75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1149.75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1149.75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40 B42:B68" xr:uid="{00000000-0002-0000-3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75</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72</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67</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66</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68</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69</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71</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73</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5">
    <mergeCell ref="B92:E92"/>
    <mergeCell ref="A93:F93"/>
    <mergeCell ref="B95:D95"/>
    <mergeCell ref="B82:D82"/>
    <mergeCell ref="B83:D83"/>
    <mergeCell ref="B84:D84"/>
    <mergeCell ref="B88:E88"/>
    <mergeCell ref="A89:F89"/>
    <mergeCell ref="A90:F90"/>
    <mergeCell ref="B70:D70"/>
    <mergeCell ref="B71:D71"/>
    <mergeCell ref="B72:D72"/>
    <mergeCell ref="B73:D73"/>
    <mergeCell ref="B55:D55"/>
    <mergeCell ref="B56:D56"/>
    <mergeCell ref="B57:D57"/>
    <mergeCell ref="B62:D62"/>
    <mergeCell ref="B54:D54"/>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2:B84 B34:B73 B12:B20"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346</v>
      </c>
      <c r="C25" s="21"/>
      <c r="D25" s="21"/>
      <c r="E25" s="21"/>
      <c r="F25" s="21"/>
    </row>
    <row r="26" spans="1:6" ht="33.75" customHeight="1" x14ac:dyDescent="0.2">
      <c r="A26" s="17"/>
      <c r="B26" s="51" t="s">
        <v>347</v>
      </c>
      <c r="C26" s="21"/>
      <c r="D26" s="21"/>
      <c r="E26" s="21"/>
      <c r="F26" s="21"/>
    </row>
    <row r="27" spans="1:6" ht="15" x14ac:dyDescent="0.2">
      <c r="A27" s="18"/>
      <c r="B27" s="26"/>
      <c r="C27" s="23"/>
      <c r="D27" s="23"/>
      <c r="E27" s="24"/>
      <c r="F27" s="21"/>
    </row>
    <row r="28" spans="1:6" ht="15" x14ac:dyDescent="0.2">
      <c r="A28" s="17"/>
      <c r="B28" s="23"/>
      <c r="C28" s="23"/>
      <c r="D28" s="27" t="s">
        <v>14</v>
      </c>
      <c r="E28" s="27" t="s">
        <v>348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349</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t="s">
        <v>9</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t="s">
        <v>26</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t="s">
        <v>24</v>
      </c>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27</v>
      </c>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t="s">
        <v>13</v>
      </c>
      <c r="C50" s="179"/>
      <c r="D50" s="179"/>
      <c r="E50" s="28"/>
      <c r="F50" s="21"/>
    </row>
    <row r="51" spans="1:6" ht="14.25" x14ac:dyDescent="0.2">
      <c r="A51" s="21"/>
      <c r="B51" s="179"/>
      <c r="C51" s="179"/>
      <c r="D51" s="179"/>
      <c r="E51" s="28"/>
      <c r="F51" s="21"/>
    </row>
    <row r="52" spans="1:6" ht="14.25" x14ac:dyDescent="0.2">
      <c r="A52" s="21"/>
      <c r="B52" s="182"/>
      <c r="C52" s="182"/>
      <c r="D52" s="182"/>
      <c r="E52" s="28"/>
      <c r="F52" s="21"/>
    </row>
    <row r="53" spans="1:6" ht="14.25" x14ac:dyDescent="0.2">
      <c r="A53" s="21"/>
      <c r="B53" s="179" t="s">
        <v>350</v>
      </c>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t="s">
        <v>34</v>
      </c>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18*235</f>
        <v>4230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4230</v>
      </c>
      <c r="F72" s="21"/>
    </row>
    <row r="73" spans="1:6" ht="13.5" customHeight="1" x14ac:dyDescent="0.2">
      <c r="A73" s="21"/>
      <c r="B73" s="26" t="s">
        <v>5</v>
      </c>
      <c r="C73" s="31">
        <v>0.05</v>
      </c>
      <c r="D73" s="26"/>
      <c r="E73" s="35">
        <f>ROUND(E72*C73,2)</f>
        <v>211.5</v>
      </c>
      <c r="F73" s="21"/>
    </row>
    <row r="74" spans="1:6" ht="13.5" customHeight="1" x14ac:dyDescent="0.2">
      <c r="A74" s="21"/>
      <c r="B74" s="26" t="s">
        <v>4</v>
      </c>
      <c r="C74" s="43">
        <v>9.9750000000000005E-2</v>
      </c>
      <c r="D74" s="26"/>
      <c r="E74" s="36">
        <f>ROUND(E72*C74,2)</f>
        <v>421.94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4863.4399999999996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4863.4399999999996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53:B54 B50:B51 B56:B68 B35:B42 B44 B46:B47" xr:uid="{00000000-0002-0000-3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9</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t="s">
        <v>26</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t="s">
        <v>24</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t="s">
        <v>27</v>
      </c>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13</v>
      </c>
      <c r="C47" s="179"/>
      <c r="D47" s="179"/>
      <c r="E47" s="28"/>
      <c r="F47" s="21"/>
    </row>
    <row r="48" spans="1:6" ht="14.25" x14ac:dyDescent="0.2">
      <c r="A48" s="21"/>
      <c r="B48" s="179"/>
      <c r="C48" s="179"/>
      <c r="D48" s="179"/>
      <c r="E48" s="28"/>
      <c r="F48" s="21"/>
    </row>
    <row r="49" spans="1:6" ht="14.25" x14ac:dyDescent="0.2">
      <c r="A49" s="21"/>
      <c r="B49" s="182"/>
      <c r="C49" s="182"/>
      <c r="D49" s="182"/>
      <c r="E49" s="28"/>
      <c r="F49" s="21"/>
    </row>
    <row r="50" spans="1:6" ht="14.25" x14ac:dyDescent="0.2">
      <c r="A50" s="21"/>
      <c r="B50" s="179" t="s">
        <v>350</v>
      </c>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t="s">
        <v>34</v>
      </c>
      <c r="C53" s="179"/>
      <c r="D53" s="179"/>
      <c r="E53" s="28"/>
      <c r="F53" s="21"/>
    </row>
    <row r="54" spans="1:6" ht="14.25" x14ac:dyDescent="0.2">
      <c r="A54" s="21"/>
      <c r="B54" s="171"/>
      <c r="C54" s="171"/>
      <c r="D54" s="171"/>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9*235</f>
        <v>2115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2115</v>
      </c>
      <c r="F72" s="21"/>
    </row>
    <row r="73" spans="1:6" ht="13.5" customHeight="1" x14ac:dyDescent="0.2">
      <c r="A73" s="21"/>
      <c r="B73" s="26" t="s">
        <v>5</v>
      </c>
      <c r="C73" s="31">
        <v>0.05</v>
      </c>
      <c r="D73" s="26"/>
      <c r="E73" s="35">
        <f>ROUND(E72*C73,2)</f>
        <v>105.75</v>
      </c>
      <c r="F73" s="21"/>
    </row>
    <row r="74" spans="1:6" ht="13.5" customHeight="1" x14ac:dyDescent="0.2">
      <c r="A74" s="21"/>
      <c r="B74" s="26" t="s">
        <v>4</v>
      </c>
      <c r="C74" s="43">
        <v>9.9750000000000005E-2</v>
      </c>
      <c r="D74" s="26"/>
      <c r="E74" s="36">
        <f>ROUND(E72*C74,2)</f>
        <v>210.97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2431.7199999999998</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2431.7199999999998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B41:D41"/>
    <mergeCell ref="A30:F30"/>
    <mergeCell ref="B33:D33"/>
    <mergeCell ref="B55:D55"/>
    <mergeCell ref="B56:D56"/>
    <mergeCell ref="B34:D34"/>
    <mergeCell ref="B35:D35"/>
    <mergeCell ref="B36:D36"/>
    <mergeCell ref="B37:D37"/>
    <mergeCell ref="B38:D38"/>
    <mergeCell ref="B39:D39"/>
    <mergeCell ref="B40:D40"/>
    <mergeCell ref="B53:D53"/>
    <mergeCell ref="B42:D42"/>
    <mergeCell ref="B43:D43"/>
    <mergeCell ref="B44:D44"/>
    <mergeCell ref="B45:D45"/>
    <mergeCell ref="B46:D46"/>
    <mergeCell ref="B47:D47"/>
    <mergeCell ref="B48:D48"/>
    <mergeCell ref="B49:D49"/>
    <mergeCell ref="B50:D50"/>
    <mergeCell ref="B51:D51"/>
    <mergeCell ref="B52:D52"/>
    <mergeCell ref="B67:D67"/>
    <mergeCell ref="B54:D54"/>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43:B44 B50:B51 B47:B48 B41 B33 B53:B68 B34:B39" xr:uid="{00000000-0002-0000-3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2:F92"/>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353</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354</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82"/>
      <c r="C49" s="182"/>
      <c r="D49" s="182"/>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1"/>
      <c r="C54" s="171"/>
      <c r="D54" s="171"/>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40.5*235</f>
        <v>9517.5</v>
      </c>
      <c r="F69" s="21"/>
    </row>
    <row r="70" spans="1:6" ht="13.5" customHeight="1" x14ac:dyDescent="0.2">
      <c r="A70" s="21"/>
      <c r="B70" s="34" t="s">
        <v>15</v>
      </c>
      <c r="C70" s="26"/>
      <c r="D70" s="26"/>
      <c r="E70" s="30">
        <v>125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9642.5</v>
      </c>
      <c r="F72" s="21"/>
    </row>
    <row r="73" spans="1:6" ht="13.5" customHeight="1" x14ac:dyDescent="0.2">
      <c r="A73" s="21"/>
      <c r="B73" s="26" t="s">
        <v>5</v>
      </c>
      <c r="C73" s="31">
        <v>0.05</v>
      </c>
      <c r="D73" s="26"/>
      <c r="E73" s="35">
        <f>ROUND(E72*C73,2)</f>
        <v>482.13</v>
      </c>
      <c r="F73" s="21"/>
    </row>
    <row r="74" spans="1:6" ht="13.5" customHeight="1" x14ac:dyDescent="0.2">
      <c r="A74" s="21"/>
      <c r="B74" s="26" t="s">
        <v>4</v>
      </c>
      <c r="C74" s="43">
        <v>9.9750000000000005E-2</v>
      </c>
      <c r="D74" s="26"/>
      <c r="E74" s="36">
        <f>ROUND(E72*C74,2)</f>
        <v>961.84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11086.47</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11086.47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43:B44 B50:B51 B47:B48 B41 B33:B39 B53:B68" xr:uid="{00000000-0002-0000-3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2:F92"/>
  <sheetViews>
    <sheetView view="pageBreakPreview" topLeftCell="A13"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360</v>
      </c>
      <c r="C35" s="179"/>
      <c r="D35" s="179"/>
      <c r="E35" s="28"/>
      <c r="F35" s="21"/>
    </row>
    <row r="36" spans="1:6" ht="14.25" x14ac:dyDescent="0.2">
      <c r="A36" s="21"/>
      <c r="B36" s="45"/>
      <c r="C36" s="45"/>
      <c r="D36" s="45"/>
      <c r="E36" s="28"/>
      <c r="F36" s="21"/>
    </row>
    <row r="37" spans="1:6" ht="14.25" x14ac:dyDescent="0.2">
      <c r="A37" s="21"/>
      <c r="B37" s="179" t="s">
        <v>358</v>
      </c>
      <c r="C37" s="179"/>
      <c r="D37" s="179"/>
      <c r="E37" s="28"/>
      <c r="F37" s="21"/>
    </row>
    <row r="38" spans="1:6" ht="14.25" x14ac:dyDescent="0.2">
      <c r="A38" s="21"/>
      <c r="E38" s="28"/>
      <c r="F38" s="21"/>
    </row>
    <row r="39" spans="1:6" ht="14.25" x14ac:dyDescent="0.2">
      <c r="A39" s="21"/>
      <c r="B39" s="45" t="s">
        <v>359</v>
      </c>
      <c r="C39" s="45"/>
      <c r="D39" s="45"/>
      <c r="E39" s="28"/>
      <c r="F39" s="21"/>
    </row>
    <row r="40" spans="1:6" ht="14.25" x14ac:dyDescent="0.2">
      <c r="A40" s="21"/>
      <c r="B40" s="179"/>
      <c r="C40" s="179"/>
      <c r="D40" s="179"/>
      <c r="E40" s="28"/>
      <c r="F40" s="21"/>
    </row>
    <row r="41" spans="1:6" ht="14.25" x14ac:dyDescent="0.2">
      <c r="A41" s="21"/>
      <c r="B41" s="179" t="s">
        <v>361</v>
      </c>
      <c r="C41" s="179"/>
      <c r="D41" s="179"/>
      <c r="E41" s="28"/>
      <c r="F41" s="21"/>
    </row>
    <row r="42" spans="1:6" ht="14.25" x14ac:dyDescent="0.2">
      <c r="A42" s="21"/>
      <c r="B42" s="179"/>
      <c r="C42" s="179"/>
      <c r="D42" s="179"/>
      <c r="E42" s="28"/>
      <c r="F42" s="21"/>
    </row>
    <row r="43" spans="1:6" ht="14.25" x14ac:dyDescent="0.2">
      <c r="A43" s="21"/>
      <c r="B43" s="179" t="s">
        <v>362</v>
      </c>
      <c r="C43" s="179"/>
      <c r="D43" s="179"/>
      <c r="E43" s="28"/>
      <c r="F43" s="21"/>
    </row>
    <row r="44" spans="1:6" ht="14.25" x14ac:dyDescent="0.2">
      <c r="A44" s="21"/>
      <c r="B44" s="179"/>
      <c r="C44" s="179"/>
      <c r="D44" s="179"/>
      <c r="E44" s="28"/>
      <c r="F44" s="21"/>
    </row>
    <row r="45" spans="1:6" ht="14.25" x14ac:dyDescent="0.2">
      <c r="A45" s="21"/>
      <c r="B45" s="179" t="s">
        <v>363</v>
      </c>
      <c r="C45" s="179"/>
      <c r="D45" s="179"/>
      <c r="E45" s="28"/>
      <c r="F45" s="21"/>
    </row>
    <row r="46" spans="1:6" ht="14.25" x14ac:dyDescent="0.2">
      <c r="A46" s="21"/>
      <c r="B46" s="179"/>
      <c r="C46" s="179"/>
      <c r="D46" s="179"/>
      <c r="E46" s="28"/>
      <c r="F46" s="21"/>
    </row>
    <row r="47" spans="1:6" ht="14.25" x14ac:dyDescent="0.2">
      <c r="A47" s="21"/>
      <c r="B47" s="179" t="s">
        <v>240</v>
      </c>
      <c r="C47" s="179"/>
      <c r="D47" s="179"/>
      <c r="E47" s="28"/>
      <c r="F47" s="21"/>
    </row>
    <row r="48" spans="1:6" ht="14.25" x14ac:dyDescent="0.2">
      <c r="A48" s="21"/>
      <c r="B48" s="179"/>
      <c r="C48" s="179"/>
      <c r="D48" s="179"/>
      <c r="E48" s="28"/>
      <c r="F48" s="21"/>
    </row>
    <row r="49" spans="1:6" ht="14.25" x14ac:dyDescent="0.2">
      <c r="A49" s="21"/>
      <c r="B49" s="179" t="s">
        <v>364</v>
      </c>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48*245</f>
        <v>11760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11760</v>
      </c>
      <c r="F72" s="21"/>
    </row>
    <row r="73" spans="1:6" ht="13.5" customHeight="1" x14ac:dyDescent="0.2">
      <c r="A73" s="21"/>
      <c r="B73" s="26" t="s">
        <v>5</v>
      </c>
      <c r="C73" s="31">
        <v>0.05</v>
      </c>
      <c r="D73" s="26"/>
      <c r="E73" s="35">
        <f>ROUND(E72*C73,2)</f>
        <v>588</v>
      </c>
      <c r="F73" s="21"/>
    </row>
    <row r="74" spans="1:6" ht="13.5" customHeight="1" x14ac:dyDescent="0.2">
      <c r="A74" s="21"/>
      <c r="B74" s="26" t="s">
        <v>4</v>
      </c>
      <c r="C74" s="43">
        <v>9.9750000000000005E-2</v>
      </c>
      <c r="D74" s="26"/>
      <c r="E74" s="36">
        <f>ROUND(E72*C74,2)</f>
        <v>1173.06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13521.06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13521.06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1:D41"/>
    <mergeCell ref="A30:F30"/>
    <mergeCell ref="B33:D33"/>
    <mergeCell ref="B34:D34"/>
    <mergeCell ref="B35:D35"/>
    <mergeCell ref="B40:D40"/>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A85:F85"/>
    <mergeCell ref="B87:E87"/>
    <mergeCell ref="A88:F88"/>
    <mergeCell ref="B90:D90"/>
    <mergeCell ref="B37:D37"/>
    <mergeCell ref="B68:D68"/>
    <mergeCell ref="B77:D77"/>
    <mergeCell ref="B78:D78"/>
    <mergeCell ref="B79:D79"/>
    <mergeCell ref="B83:E83"/>
    <mergeCell ref="A84:F84"/>
    <mergeCell ref="B62:D62"/>
    <mergeCell ref="B63:D63"/>
    <mergeCell ref="B64:D64"/>
    <mergeCell ref="B65:D65"/>
    <mergeCell ref="B66:D66"/>
  </mergeCells>
  <dataValidations count="1">
    <dataValidation type="list" allowBlank="1" showInputMessage="1" showErrorMessage="1" sqref="B77:B79 B12:B20 B33 B42 B54 B46 B56:B68 B39:B40 B35:B37 B50:B51" xr:uid="{00000000-0002-0000-3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2:F92"/>
  <sheetViews>
    <sheetView view="pageBreakPreview" topLeftCell="A13"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48*245</f>
        <v>11760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11760</v>
      </c>
      <c r="F72" s="21"/>
    </row>
    <row r="73" spans="1:6" ht="13.5" customHeight="1" x14ac:dyDescent="0.2">
      <c r="A73" s="21"/>
      <c r="B73" s="26" t="s">
        <v>5</v>
      </c>
      <c r="C73" s="31">
        <v>0.05</v>
      </c>
      <c r="D73" s="26"/>
      <c r="E73" s="35">
        <f>ROUND(E72*C73,2)</f>
        <v>588</v>
      </c>
      <c r="F73" s="21"/>
    </row>
    <row r="74" spans="1:6" ht="13.5" customHeight="1" x14ac:dyDescent="0.2">
      <c r="A74" s="21"/>
      <c r="B74" s="26" t="s">
        <v>4</v>
      </c>
      <c r="C74" s="43">
        <v>9.9750000000000005E-2</v>
      </c>
      <c r="D74" s="26"/>
      <c r="E74" s="36">
        <f>ROUND(E72*C74,2)</f>
        <v>1173.06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13521.06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13521.06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3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366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29.25" customHeight="1" x14ac:dyDescent="0.2">
      <c r="A35" s="21"/>
      <c r="B35" s="171" t="s">
        <v>367</v>
      </c>
      <c r="C35" s="171"/>
      <c r="D35" s="171"/>
      <c r="E35" s="28">
        <f>4*245</f>
        <v>980</v>
      </c>
      <c r="F35" s="21"/>
    </row>
    <row r="36" spans="1:6" ht="14.25" x14ac:dyDescent="0.2">
      <c r="A36" s="21"/>
      <c r="B36" s="171"/>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44"/>
      <c r="C54" s="44"/>
      <c r="D54" s="44"/>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SUM(E33:E67)</f>
        <v>980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980</v>
      </c>
      <c r="F71" s="21"/>
    </row>
    <row r="72" spans="1:6" ht="13.5" customHeight="1" x14ac:dyDescent="0.2">
      <c r="A72" s="21"/>
      <c r="B72" s="26" t="s">
        <v>5</v>
      </c>
      <c r="C72" s="31">
        <v>0.05</v>
      </c>
      <c r="D72" s="26"/>
      <c r="E72" s="35">
        <f>ROUND(E71*C72,2)</f>
        <v>49</v>
      </c>
      <c r="F72" s="21"/>
    </row>
    <row r="73" spans="1:6" ht="13.5" customHeight="1" x14ac:dyDescent="0.2">
      <c r="A73" s="21"/>
      <c r="B73" s="26" t="s">
        <v>4</v>
      </c>
      <c r="C73" s="43">
        <v>9.9750000000000005E-2</v>
      </c>
      <c r="D73" s="26"/>
      <c r="E73" s="36">
        <f>ROUND(E71*C73,2)</f>
        <v>97.76</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1126.76</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1126.76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4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2:F93"/>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370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14.25" x14ac:dyDescent="0.2">
      <c r="A36" s="21"/>
      <c r="B36" s="171" t="s">
        <v>371</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f>8*245</f>
        <v>1960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1960</v>
      </c>
      <c r="F73" s="21"/>
    </row>
    <row r="74" spans="1:6" ht="13.5" customHeight="1" x14ac:dyDescent="0.2">
      <c r="A74" s="21"/>
      <c r="B74" s="26" t="s">
        <v>5</v>
      </c>
      <c r="C74" s="31">
        <v>0.05</v>
      </c>
      <c r="D74" s="26"/>
      <c r="E74" s="35">
        <f>ROUND(E73*C74,2)</f>
        <v>98</v>
      </c>
      <c r="F74" s="21"/>
    </row>
    <row r="75" spans="1:6" ht="13.5" customHeight="1" x14ac:dyDescent="0.2">
      <c r="A75" s="21"/>
      <c r="B75" s="26" t="s">
        <v>4</v>
      </c>
      <c r="C75" s="43">
        <v>9.9750000000000005E-2</v>
      </c>
      <c r="D75" s="26"/>
      <c r="E75" s="36">
        <f>ROUND(E73*C75,2)</f>
        <v>195.51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2253.5100000000002</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2253.5100000000002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B45:D45"/>
    <mergeCell ref="A30:F30"/>
    <mergeCell ref="B33:D33"/>
    <mergeCell ref="B34:D34"/>
    <mergeCell ref="B35:D35"/>
    <mergeCell ref="B36:D36"/>
    <mergeCell ref="B37:D37"/>
    <mergeCell ref="B38:D38"/>
    <mergeCell ref="B41:D41"/>
    <mergeCell ref="B42:D42"/>
    <mergeCell ref="B43:D43"/>
    <mergeCell ref="B44:D44"/>
    <mergeCell ref="B57:D57"/>
    <mergeCell ref="B46:D46"/>
    <mergeCell ref="B47:D47"/>
    <mergeCell ref="B48:D48"/>
    <mergeCell ref="B49:D49"/>
    <mergeCell ref="B50:D50"/>
    <mergeCell ref="B51:D51"/>
    <mergeCell ref="B52:D52"/>
    <mergeCell ref="B53:D53"/>
    <mergeCell ref="B54:D54"/>
    <mergeCell ref="B55:D55"/>
    <mergeCell ref="B56:D56"/>
    <mergeCell ref="B69:D69"/>
    <mergeCell ref="B58:D58"/>
    <mergeCell ref="B59:D59"/>
    <mergeCell ref="B60:D60"/>
    <mergeCell ref="B61:D61"/>
    <mergeCell ref="B62:D62"/>
    <mergeCell ref="B63:D63"/>
    <mergeCell ref="B88:E88"/>
    <mergeCell ref="A89:F89"/>
    <mergeCell ref="B91:D91"/>
    <mergeCell ref="B39:D39"/>
    <mergeCell ref="B40:D40"/>
    <mergeCell ref="B78:D78"/>
    <mergeCell ref="B79:D79"/>
    <mergeCell ref="B80:D80"/>
    <mergeCell ref="B84:E84"/>
    <mergeCell ref="A85:F85"/>
    <mergeCell ref="A86:F86"/>
    <mergeCell ref="B64:D64"/>
    <mergeCell ref="B65:D65"/>
    <mergeCell ref="B66:D66"/>
    <mergeCell ref="B67:D67"/>
    <mergeCell ref="B68:D68"/>
  </mergeCells>
  <dataValidations count="1">
    <dataValidation type="list" allowBlank="1" showInputMessage="1" showErrorMessage="1" sqref="B78:B80 B12:B20 B33 B35:B69" xr:uid="{00000000-0002-0000-4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373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(14*245)*0.6</f>
        <v>2058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2058</v>
      </c>
      <c r="F72" s="21"/>
    </row>
    <row r="73" spans="1:6" ht="13.5" customHeight="1" x14ac:dyDescent="0.2">
      <c r="A73" s="21"/>
      <c r="B73" s="26" t="s">
        <v>5</v>
      </c>
      <c r="C73" s="31">
        <v>0.05</v>
      </c>
      <c r="D73" s="26"/>
      <c r="E73" s="35">
        <f>ROUND(E72*C73,2)</f>
        <v>102.9</v>
      </c>
      <c r="F73" s="21"/>
    </row>
    <row r="74" spans="1:6" ht="13.5" customHeight="1" x14ac:dyDescent="0.2">
      <c r="A74" s="21"/>
      <c r="B74" s="26" t="s">
        <v>4</v>
      </c>
      <c r="C74" s="43">
        <v>9.9750000000000005E-2</v>
      </c>
      <c r="D74" s="26"/>
      <c r="E74" s="36">
        <f>ROUND(E72*C74,2)</f>
        <v>205.29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2366.19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2366.19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374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21*245</f>
        <v>5145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5145</v>
      </c>
      <c r="F72" s="21"/>
    </row>
    <row r="73" spans="1:6" ht="13.5" customHeight="1" x14ac:dyDescent="0.2">
      <c r="A73" s="21"/>
      <c r="B73" s="26" t="s">
        <v>5</v>
      </c>
      <c r="C73" s="31">
        <v>0.05</v>
      </c>
      <c r="D73" s="26"/>
      <c r="E73" s="35">
        <f>ROUND(E72*C73,2)</f>
        <v>257.25</v>
      </c>
      <c r="F73" s="21"/>
    </row>
    <row r="74" spans="1:6" ht="13.5" customHeight="1" x14ac:dyDescent="0.2">
      <c r="A74" s="21"/>
      <c r="B74" s="26" t="s">
        <v>4</v>
      </c>
      <c r="C74" s="43">
        <v>9.9750000000000005E-2</v>
      </c>
      <c r="D74" s="26"/>
      <c r="E74" s="36">
        <f>ROUND(E72*C74,2)</f>
        <v>513.21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5915.46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5915.46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376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378</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9.75*245</f>
        <v>2388.75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2388.75</v>
      </c>
      <c r="F71" s="21"/>
    </row>
    <row r="72" spans="1:6" ht="13.5" customHeight="1" x14ac:dyDescent="0.2">
      <c r="A72" s="21"/>
      <c r="B72" s="26" t="s">
        <v>5</v>
      </c>
      <c r="C72" s="31">
        <v>0.05</v>
      </c>
      <c r="D72" s="26"/>
      <c r="E72" s="35">
        <f>ROUND(E71*C72,2)</f>
        <v>119.44</v>
      </c>
      <c r="F72" s="21"/>
    </row>
    <row r="73" spans="1:6" ht="13.5" customHeight="1" x14ac:dyDescent="0.2">
      <c r="A73" s="21"/>
      <c r="B73" s="26" t="s">
        <v>4</v>
      </c>
      <c r="C73" s="43">
        <v>9.9750000000000005E-2</v>
      </c>
      <c r="D73" s="26"/>
      <c r="E73" s="36">
        <f>ROUND(E71*C73,2)</f>
        <v>238.28</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2746.4700000000003</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2746.4700000000003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B45:D45"/>
    <mergeCell ref="A30:F30"/>
    <mergeCell ref="B33:D33"/>
    <mergeCell ref="B34:D34"/>
    <mergeCell ref="B35:D35"/>
    <mergeCell ref="B39:D39"/>
    <mergeCell ref="B40:D40"/>
    <mergeCell ref="B41:D41"/>
    <mergeCell ref="B42:D42"/>
    <mergeCell ref="B43:D43"/>
    <mergeCell ref="B44:D44"/>
    <mergeCell ref="B59:D59"/>
    <mergeCell ref="B46:D46"/>
    <mergeCell ref="B47:D47"/>
    <mergeCell ref="B48:D48"/>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 B41 B53 B45 B55:B67 B38:B39 B35:B36 B49:B50" xr:uid="{00000000-0002-0000-4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171" t="s">
        <v>77</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t="s">
        <v>67</v>
      </c>
      <c r="C39" s="171"/>
      <c r="D39" s="171"/>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66</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68</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69</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71</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73</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44"/>
      <c r="C70" s="44"/>
      <c r="D70" s="44"/>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4">
    <mergeCell ref="B92:E92"/>
    <mergeCell ref="A93:F93"/>
    <mergeCell ref="B95:D95"/>
    <mergeCell ref="B82:D82"/>
    <mergeCell ref="B83:D83"/>
    <mergeCell ref="B84:D84"/>
    <mergeCell ref="B88:E88"/>
    <mergeCell ref="A89:F89"/>
    <mergeCell ref="A90:F90"/>
    <mergeCell ref="B71:D71"/>
    <mergeCell ref="B72:D72"/>
    <mergeCell ref="B73:D73"/>
    <mergeCell ref="B55:D55"/>
    <mergeCell ref="B56:D56"/>
    <mergeCell ref="B57:D57"/>
    <mergeCell ref="B62:D62"/>
    <mergeCell ref="B54:D54"/>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2:B84 B34:B73 B12:B20"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2:F91"/>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380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378</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7.5*245</f>
        <v>1837.5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1837.5</v>
      </c>
      <c r="F71" s="21"/>
    </row>
    <row r="72" spans="1:6" ht="13.5" customHeight="1" x14ac:dyDescent="0.2">
      <c r="A72" s="21"/>
      <c r="B72" s="26" t="s">
        <v>5</v>
      </c>
      <c r="C72" s="31">
        <v>0.05</v>
      </c>
      <c r="D72" s="26"/>
      <c r="E72" s="35">
        <f>ROUND(E71*C72,2)</f>
        <v>91.88</v>
      </c>
      <c r="F72" s="21"/>
    </row>
    <row r="73" spans="1:6" ht="13.5" customHeight="1" x14ac:dyDescent="0.2">
      <c r="A73" s="21"/>
      <c r="B73" s="26" t="s">
        <v>4</v>
      </c>
      <c r="C73" s="43">
        <v>9.9750000000000005E-2</v>
      </c>
      <c r="D73" s="26"/>
      <c r="E73" s="36">
        <f>ROUND(E71*C73,2)</f>
        <v>183.29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2112.67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2112.67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B40:D40"/>
    <mergeCell ref="A30:F30"/>
    <mergeCell ref="B33:D33"/>
    <mergeCell ref="B34:D34"/>
    <mergeCell ref="B35:D35"/>
    <mergeCell ref="B39:D39"/>
    <mergeCell ref="B54:D54"/>
    <mergeCell ref="B41:D41"/>
    <mergeCell ref="B42:D42"/>
    <mergeCell ref="B43:D43"/>
    <mergeCell ref="B44:D44"/>
    <mergeCell ref="B45:D45"/>
    <mergeCell ref="B46:D46"/>
    <mergeCell ref="B47:D47"/>
    <mergeCell ref="B48:D48"/>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 B41 B53 B45 B55:B67 B38:B39 B35:B36 B49:B50" xr:uid="{00000000-0002-0000-4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2:F92"/>
  <sheetViews>
    <sheetView view="pageBreakPreview" topLeftCell="A16" zoomScale="80" zoomScaleNormal="100" zoomScaleSheetLayoutView="80" workbookViewId="0">
      <selection activeCell="E51" sqref="E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381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382</v>
      </c>
      <c r="C35" s="179"/>
      <c r="D35" s="179"/>
      <c r="E35" s="28"/>
      <c r="F35" s="21"/>
    </row>
    <row r="36" spans="1:6" ht="14.25" x14ac:dyDescent="0.2">
      <c r="A36" s="21"/>
      <c r="B36" s="45"/>
      <c r="C36" s="45"/>
      <c r="D36" s="45"/>
      <c r="E36" s="28"/>
      <c r="F36" s="21"/>
    </row>
    <row r="37" spans="1:6" ht="14.25" x14ac:dyDescent="0.2">
      <c r="A37" s="21"/>
      <c r="B37" s="179" t="s">
        <v>383</v>
      </c>
      <c r="C37" s="179"/>
      <c r="D37" s="179"/>
      <c r="E37" s="28"/>
      <c r="F37" s="21"/>
    </row>
    <row r="38" spans="1:6" ht="14.25" x14ac:dyDescent="0.2">
      <c r="A38" s="21"/>
      <c r="E38" s="28"/>
      <c r="F38" s="21"/>
    </row>
    <row r="39" spans="1:6" ht="14.25" x14ac:dyDescent="0.2">
      <c r="A39" s="21"/>
      <c r="B39" s="45" t="s">
        <v>384</v>
      </c>
      <c r="C39" s="45"/>
      <c r="D39" s="45"/>
      <c r="E39" s="28"/>
      <c r="F39" s="21"/>
    </row>
    <row r="40" spans="1:6" ht="14.25" x14ac:dyDescent="0.2">
      <c r="A40" s="21"/>
      <c r="B40" s="179"/>
      <c r="C40" s="179"/>
      <c r="D40" s="179"/>
      <c r="E40" s="28"/>
      <c r="F40" s="21"/>
    </row>
    <row r="41" spans="1:6" ht="14.25" x14ac:dyDescent="0.2">
      <c r="A41" s="21"/>
      <c r="B41" s="179" t="s">
        <v>385</v>
      </c>
      <c r="C41" s="179"/>
      <c r="D41" s="179"/>
      <c r="E41" s="28"/>
      <c r="F41" s="21"/>
    </row>
    <row r="42" spans="1:6" ht="14.25" x14ac:dyDescent="0.2">
      <c r="A42" s="21"/>
      <c r="B42" s="179"/>
      <c r="C42" s="179"/>
      <c r="D42" s="179"/>
      <c r="E42" s="28"/>
      <c r="F42" s="21"/>
    </row>
    <row r="43" spans="1:6" ht="14.25" x14ac:dyDescent="0.2">
      <c r="A43" s="21"/>
      <c r="B43" s="179" t="s">
        <v>386</v>
      </c>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7*245</f>
        <v>1715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1715</v>
      </c>
      <c r="F72" s="21"/>
    </row>
    <row r="73" spans="1:6" ht="13.5" customHeight="1" x14ac:dyDescent="0.2">
      <c r="A73" s="21"/>
      <c r="B73" s="26" t="s">
        <v>5</v>
      </c>
      <c r="C73" s="31">
        <v>0.05</v>
      </c>
      <c r="D73" s="26"/>
      <c r="E73" s="35">
        <f>ROUND(E72*C73,2)</f>
        <v>85.75</v>
      </c>
      <c r="F73" s="21"/>
    </row>
    <row r="74" spans="1:6" ht="13.5" customHeight="1" x14ac:dyDescent="0.2">
      <c r="A74" s="21"/>
      <c r="B74" s="26" t="s">
        <v>4</v>
      </c>
      <c r="C74" s="43">
        <v>9.9750000000000005E-2</v>
      </c>
      <c r="D74" s="26"/>
      <c r="E74" s="36">
        <f>ROUND(E72*C74,2)</f>
        <v>171.07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1971.82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1971.82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pageSetUpPr fitToPage="1"/>
  </sheetPr>
  <dimension ref="A12:F91"/>
  <sheetViews>
    <sheetView view="pageBreakPreview" topLeftCell="A10"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387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389</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v>1750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1750</v>
      </c>
      <c r="F71" s="21"/>
    </row>
    <row r="72" spans="1:6" ht="13.5" customHeight="1" x14ac:dyDescent="0.2">
      <c r="A72" s="21"/>
      <c r="B72" s="26" t="s">
        <v>5</v>
      </c>
      <c r="C72" s="31">
        <v>0.05</v>
      </c>
      <c r="D72" s="26"/>
      <c r="E72" s="35">
        <f>ROUND(E71*C72,2)</f>
        <v>87.5</v>
      </c>
      <c r="F72" s="21"/>
    </row>
    <row r="73" spans="1:6" ht="13.5" customHeight="1" x14ac:dyDescent="0.2">
      <c r="A73" s="21"/>
      <c r="B73" s="26" t="s">
        <v>4</v>
      </c>
      <c r="C73" s="43">
        <v>9.9750000000000005E-2</v>
      </c>
      <c r="D73" s="26"/>
      <c r="E73" s="36">
        <f>ROUND(E71*C73,2)</f>
        <v>174.56</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2012.06</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2012.06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1:D41"/>
    <mergeCell ref="B42:D42"/>
    <mergeCell ref="B43:D43"/>
    <mergeCell ref="B44:D44"/>
    <mergeCell ref="B45:D45"/>
    <mergeCell ref="B46:D46"/>
    <mergeCell ref="B47:D47"/>
    <mergeCell ref="B48:D48"/>
    <mergeCell ref="B51:D51"/>
    <mergeCell ref="B52:D52"/>
    <mergeCell ref="B53:D53"/>
    <mergeCell ref="B40:D40"/>
    <mergeCell ref="A30:F30"/>
    <mergeCell ref="B33:D33"/>
    <mergeCell ref="B34:D34"/>
    <mergeCell ref="B35:D35"/>
    <mergeCell ref="B39:D39"/>
  </mergeCells>
  <dataValidations count="1">
    <dataValidation type="list" allowBlank="1" showInputMessage="1" showErrorMessage="1" sqref="B76:B78 B12:B20 B33 B41 B53 B45 B55:B67 B38:B39 B35:B36 B49:B50" xr:uid="{00000000-0002-0000-4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pageSetUpPr fitToPage="1"/>
  </sheetPr>
  <dimension ref="A12:F92"/>
  <sheetViews>
    <sheetView view="pageBreakPreview"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f>13*245*0.6</f>
        <v>1911</v>
      </c>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(14*245)*0.6</f>
        <v>2058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2058</v>
      </c>
      <c r="F72" s="21"/>
    </row>
    <row r="73" spans="1:6" ht="13.5" customHeight="1" x14ac:dyDescent="0.2">
      <c r="A73" s="21"/>
      <c r="B73" s="26" t="s">
        <v>5</v>
      </c>
      <c r="C73" s="31">
        <v>0.05</v>
      </c>
      <c r="D73" s="26"/>
      <c r="E73" s="35">
        <f>ROUND(E72*C73,2)</f>
        <v>102.9</v>
      </c>
      <c r="F73" s="21"/>
    </row>
    <row r="74" spans="1:6" ht="13.5" customHeight="1" x14ac:dyDescent="0.2">
      <c r="A74" s="21"/>
      <c r="B74" s="26" t="s">
        <v>4</v>
      </c>
      <c r="C74" s="43">
        <v>9.9750000000000005E-2</v>
      </c>
      <c r="D74" s="26"/>
      <c r="E74" s="36">
        <f>ROUND(E72*C74,2)</f>
        <v>205.29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2366.19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2366.19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pageSetUpPr fitToPage="1"/>
  </sheetPr>
  <dimension ref="A12:F92"/>
  <sheetViews>
    <sheetView view="pageBreakPreview"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f>16*245*0.6</f>
        <v>2352</v>
      </c>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SUM(E35:E68)</f>
        <v>2352</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2352</v>
      </c>
      <c r="F72" s="21"/>
    </row>
    <row r="73" spans="1:6" ht="13.5" customHeight="1" x14ac:dyDescent="0.2">
      <c r="A73" s="21"/>
      <c r="B73" s="26" t="s">
        <v>5</v>
      </c>
      <c r="C73" s="31">
        <v>0.05</v>
      </c>
      <c r="D73" s="26"/>
      <c r="E73" s="35">
        <f>ROUND(E72*C73,2)</f>
        <v>117.6</v>
      </c>
      <c r="F73" s="21"/>
    </row>
    <row r="74" spans="1:6" ht="13.5" customHeight="1" x14ac:dyDescent="0.2">
      <c r="A74" s="21"/>
      <c r="B74" s="26" t="s">
        <v>4</v>
      </c>
      <c r="C74" s="43">
        <v>9.9750000000000005E-2</v>
      </c>
      <c r="D74" s="26"/>
      <c r="E74" s="36">
        <f>ROUND(E72*C74,2)</f>
        <v>234.61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2704.21</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2704.21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9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15*245</f>
        <v>3675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3675</v>
      </c>
      <c r="F72" s="21"/>
    </row>
    <row r="73" spans="1:6" ht="13.5" customHeight="1" x14ac:dyDescent="0.2">
      <c r="A73" s="21"/>
      <c r="B73" s="26" t="s">
        <v>5</v>
      </c>
      <c r="C73" s="31">
        <v>0.05</v>
      </c>
      <c r="D73" s="26"/>
      <c r="E73" s="35">
        <f>ROUND(E72*C73,2)</f>
        <v>183.75</v>
      </c>
      <c r="F73" s="21"/>
    </row>
    <row r="74" spans="1:6" ht="13.5" customHeight="1" x14ac:dyDescent="0.2">
      <c r="A74" s="21"/>
      <c r="B74" s="26" t="s">
        <v>4</v>
      </c>
      <c r="C74" s="43">
        <v>9.9750000000000005E-2</v>
      </c>
      <c r="D74" s="26"/>
      <c r="E74" s="36">
        <f>ROUND(E72*C74,2)</f>
        <v>366.58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4225.33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4225.33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0000000-0002-0000-4A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pageSetUpPr fitToPage="1"/>
  </sheetPr>
  <dimension ref="A12:F92"/>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f>8*255</f>
        <v>2040</v>
      </c>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SUM(E35:E68)</f>
        <v>2040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2040</v>
      </c>
      <c r="F72" s="21"/>
    </row>
    <row r="73" spans="1:6" ht="13.5" customHeight="1" x14ac:dyDescent="0.2">
      <c r="A73" s="21"/>
      <c r="B73" s="26" t="s">
        <v>5</v>
      </c>
      <c r="C73" s="31">
        <v>0.05</v>
      </c>
      <c r="D73" s="26"/>
      <c r="E73" s="35">
        <f>ROUND(E72*C73,2)</f>
        <v>102</v>
      </c>
      <c r="F73" s="21"/>
    </row>
    <row r="74" spans="1:6" ht="13.5" customHeight="1" x14ac:dyDescent="0.2">
      <c r="A74" s="21"/>
      <c r="B74" s="26" t="s">
        <v>4</v>
      </c>
      <c r="C74" s="43">
        <v>9.9750000000000005E-2</v>
      </c>
      <c r="D74" s="26"/>
      <c r="E74" s="36">
        <f>ROUND(E72*C74,2)</f>
        <v>203.49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2345.4899999999998</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2345.4899999999998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B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pageSetUpPr fitToPage="1"/>
  </sheetPr>
  <dimension ref="A12:F91"/>
  <sheetViews>
    <sheetView view="pageBreakPreview"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398</v>
      </c>
      <c r="C26" s="21"/>
      <c r="D26" s="21"/>
      <c r="E26" s="21"/>
      <c r="F26" s="21"/>
    </row>
    <row r="27" spans="1:6" ht="15" x14ac:dyDescent="0.2">
      <c r="A27" s="18"/>
      <c r="B27" s="26"/>
      <c r="C27" s="23"/>
      <c r="D27" s="23"/>
      <c r="E27" s="24"/>
      <c r="F27" s="21"/>
    </row>
    <row r="28" spans="1:6" ht="15" x14ac:dyDescent="0.2">
      <c r="A28" s="17"/>
      <c r="B28" s="23"/>
      <c r="C28" s="23"/>
      <c r="D28" s="27" t="s">
        <v>14</v>
      </c>
      <c r="E28" s="27" t="s">
        <v>399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30" customHeight="1" x14ac:dyDescent="0.2">
      <c r="A35" s="21"/>
      <c r="B35" s="179" t="s">
        <v>400</v>
      </c>
      <c r="C35" s="179"/>
      <c r="D35" s="179"/>
      <c r="E35" s="28">
        <f>3*255</f>
        <v>765</v>
      </c>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SUM(E35:E67)</f>
        <v>765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765</v>
      </c>
      <c r="F71" s="21"/>
    </row>
    <row r="72" spans="1:6" ht="13.5" customHeight="1" x14ac:dyDescent="0.2">
      <c r="A72" s="21"/>
      <c r="B72" s="26" t="s">
        <v>5</v>
      </c>
      <c r="C72" s="31">
        <v>0.05</v>
      </c>
      <c r="D72" s="26"/>
      <c r="E72" s="35">
        <f>ROUND(E71*C72,2)</f>
        <v>38.25</v>
      </c>
      <c r="F72" s="21"/>
    </row>
    <row r="73" spans="1:6" ht="13.5" customHeight="1" x14ac:dyDescent="0.2">
      <c r="A73" s="21"/>
      <c r="B73" s="26" t="s">
        <v>4</v>
      </c>
      <c r="C73" s="43">
        <v>9.9750000000000005E-2</v>
      </c>
      <c r="D73" s="26"/>
      <c r="E73" s="36">
        <f>ROUND(E71*C73,2)</f>
        <v>76.31</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879.56</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879.56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B45:D45"/>
    <mergeCell ref="A30:F30"/>
    <mergeCell ref="B33:D33"/>
    <mergeCell ref="B34:D34"/>
    <mergeCell ref="B35:D35"/>
    <mergeCell ref="B39:D39"/>
    <mergeCell ref="B40:D40"/>
    <mergeCell ref="B41:D41"/>
    <mergeCell ref="B42:D42"/>
    <mergeCell ref="B43:D43"/>
    <mergeCell ref="B44:D44"/>
    <mergeCell ref="B59:D59"/>
    <mergeCell ref="B46:D46"/>
    <mergeCell ref="B47:D47"/>
    <mergeCell ref="B48:D48"/>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 B41 B53 B45 B55:B67 B38:B39 B35:B36 B49:B50" xr:uid="{00000000-0002-0000-4C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pageSetUpPr fitToPage="1"/>
  </sheetPr>
  <dimension ref="A12:F92"/>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402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403</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404</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3*255</f>
        <v>765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765</v>
      </c>
      <c r="F72" s="21"/>
    </row>
    <row r="73" spans="1:6" ht="13.5" customHeight="1" x14ac:dyDescent="0.2">
      <c r="A73" s="21"/>
      <c r="B73" s="26" t="s">
        <v>5</v>
      </c>
      <c r="C73" s="31">
        <v>0.05</v>
      </c>
      <c r="D73" s="26"/>
      <c r="E73" s="35">
        <f>ROUND(E72*C73,2)</f>
        <v>38.25</v>
      </c>
      <c r="F73" s="21"/>
    </row>
    <row r="74" spans="1:6" ht="13.5" customHeight="1" x14ac:dyDescent="0.2">
      <c r="A74" s="21"/>
      <c r="B74" s="26" t="s">
        <v>4</v>
      </c>
      <c r="C74" s="43">
        <v>9.9750000000000005E-2</v>
      </c>
      <c r="D74" s="26"/>
      <c r="E74" s="36">
        <f>ROUND(E72*C74,2)</f>
        <v>76.31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879.56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879.56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5:F85"/>
    <mergeCell ref="B87:E87"/>
    <mergeCell ref="A88:F88"/>
    <mergeCell ref="B90:D90"/>
    <mergeCell ref="B38:D38"/>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5:D55"/>
    <mergeCell ref="B42:D42"/>
    <mergeCell ref="B43:D43"/>
    <mergeCell ref="B44:D44"/>
    <mergeCell ref="B45:D45"/>
    <mergeCell ref="B46:D46"/>
    <mergeCell ref="B47:D47"/>
    <mergeCell ref="B48:D48"/>
    <mergeCell ref="B49:D49"/>
    <mergeCell ref="B52:D52"/>
    <mergeCell ref="B53:D53"/>
    <mergeCell ref="B54:D54"/>
    <mergeCell ref="B41:D41"/>
    <mergeCell ref="A30:F30"/>
    <mergeCell ref="B33:D33"/>
    <mergeCell ref="B34:D34"/>
    <mergeCell ref="B35:D35"/>
    <mergeCell ref="B40:D40"/>
  </mergeCells>
  <dataValidations count="1">
    <dataValidation type="list" allowBlank="1" showInputMessage="1" showErrorMessage="1" sqref="B77:B79 B12:B20 B33 B42 B54 B46 B56:B68 B50:B51 B35:B36 B38 B40" xr:uid="{00000000-0002-0000-4D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pageSetUpPr fitToPage="1"/>
  </sheetPr>
  <dimension ref="A12:F92"/>
  <sheetViews>
    <sheetView view="pageBreakPreview" zoomScale="80" zoomScaleNormal="100" zoomScaleSheetLayoutView="80" workbookViewId="0">
      <selection activeCell="F48" sqref="F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405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62*255</f>
        <v>15810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15810</v>
      </c>
      <c r="F72" s="21"/>
    </row>
    <row r="73" spans="1:6" ht="13.5" customHeight="1" x14ac:dyDescent="0.2">
      <c r="A73" s="21"/>
      <c r="B73" s="26" t="s">
        <v>5</v>
      </c>
      <c r="C73" s="31">
        <v>0.05</v>
      </c>
      <c r="D73" s="26"/>
      <c r="E73" s="35">
        <f>ROUND(E72*C73,2)</f>
        <v>790.5</v>
      </c>
      <c r="F73" s="21"/>
    </row>
    <row r="74" spans="1:6" ht="13.5" customHeight="1" x14ac:dyDescent="0.2">
      <c r="A74" s="21"/>
      <c r="B74" s="26" t="s">
        <v>4</v>
      </c>
      <c r="C74" s="43">
        <v>9.9750000000000005E-2</v>
      </c>
      <c r="D74" s="26"/>
      <c r="E74" s="36">
        <f>ROUND(E72*C74,2)</f>
        <v>1577.05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18177.55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18177.55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0000000-0002-0000-4E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7"/>
  <sheetViews>
    <sheetView view="pageBreakPreview" zoomScale="80" zoomScaleNormal="100" zoomScaleSheetLayoutView="80" workbookViewId="0">
      <selection activeCell="B39" sqref="B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79</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24</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81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82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27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83</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84</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2">
    <mergeCell ref="A31:F31"/>
    <mergeCell ref="B34:D34"/>
    <mergeCell ref="B35:D35"/>
    <mergeCell ref="B38:D38"/>
    <mergeCell ref="B54:D54"/>
    <mergeCell ref="B40:D40"/>
    <mergeCell ref="B41:D41"/>
    <mergeCell ref="B42:D42"/>
    <mergeCell ref="B43:D43"/>
    <mergeCell ref="B44:D44"/>
    <mergeCell ref="B45:D45"/>
    <mergeCell ref="B46:D46"/>
    <mergeCell ref="B47:D47"/>
    <mergeCell ref="B48:D48"/>
    <mergeCell ref="B49:D49"/>
    <mergeCell ref="B88:E88"/>
    <mergeCell ref="B55:D55"/>
    <mergeCell ref="B56:D56"/>
    <mergeCell ref="B57:D57"/>
    <mergeCell ref="B62:D62"/>
    <mergeCell ref="B70:D70"/>
    <mergeCell ref="B71:D71"/>
    <mergeCell ref="B72:D72"/>
    <mergeCell ref="B73:D73"/>
    <mergeCell ref="B82:D82"/>
    <mergeCell ref="B83:D83"/>
    <mergeCell ref="B84:D84"/>
    <mergeCell ref="A89:F89"/>
    <mergeCell ref="A90:F90"/>
    <mergeCell ref="B92:E92"/>
    <mergeCell ref="A93:F93"/>
    <mergeCell ref="B95:D95"/>
  </mergeCells>
  <dataValidations count="1">
    <dataValidation type="list" allowBlank="1" showInputMessage="1" showErrorMessage="1" sqref="B82:B84 B12:B20 B34:B73" xr:uid="{00000000-0002-0000-07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pageSetUpPr fitToPage="1"/>
  </sheetPr>
  <dimension ref="A12:F92"/>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406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409</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404</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4.75*255</f>
        <v>1211.25</v>
      </c>
      <c r="F69" s="21"/>
    </row>
    <row r="70" spans="1:6" ht="13.5" customHeight="1" x14ac:dyDescent="0.2">
      <c r="A70" s="21"/>
      <c r="B70" s="34" t="s">
        <v>15</v>
      </c>
      <c r="C70" s="26"/>
      <c r="D70" s="26"/>
      <c r="E70" s="30">
        <v>0</v>
      </c>
      <c r="F70" s="21"/>
    </row>
    <row r="71" spans="1:6" ht="13.5" customHeight="1" x14ac:dyDescent="0.2">
      <c r="A71" s="21"/>
      <c r="B71" s="34" t="s">
        <v>408</v>
      </c>
      <c r="C71" s="26"/>
      <c r="D71" s="26"/>
      <c r="E71" s="30">
        <v>550</v>
      </c>
      <c r="F71" s="21"/>
    </row>
    <row r="72" spans="1:6" ht="13.5" customHeight="1" x14ac:dyDescent="0.2">
      <c r="A72" s="21"/>
      <c r="B72" s="25" t="s">
        <v>17</v>
      </c>
      <c r="C72" s="26"/>
      <c r="D72" s="26"/>
      <c r="E72" s="29">
        <f>SUM(E69:E71)</f>
        <v>1761.25</v>
      </c>
      <c r="F72" s="21"/>
    </row>
    <row r="73" spans="1:6" ht="13.5" customHeight="1" x14ac:dyDescent="0.2">
      <c r="A73" s="21"/>
      <c r="B73" s="26" t="s">
        <v>5</v>
      </c>
      <c r="C73" s="31">
        <v>0.05</v>
      </c>
      <c r="D73" s="26"/>
      <c r="E73" s="35">
        <f>ROUND(E72*C73,2)</f>
        <v>88.06</v>
      </c>
      <c r="F73" s="21"/>
    </row>
    <row r="74" spans="1:6" ht="13.5" customHeight="1" x14ac:dyDescent="0.2">
      <c r="A74" s="21"/>
      <c r="B74" s="26" t="s">
        <v>4</v>
      </c>
      <c r="C74" s="43">
        <v>9.9750000000000005E-2</v>
      </c>
      <c r="D74" s="26"/>
      <c r="E74" s="36">
        <f>ROUND(E72*C74,2)</f>
        <v>175.68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2024.99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2024.99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8:D38"/>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50:B51 B35:B36 B38 B40" xr:uid="{00000000-0002-0000-4F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pageSetUpPr fitToPage="1"/>
  </sheetPr>
  <dimension ref="A12:F92"/>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410</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34.75*255</f>
        <v>8861.25</v>
      </c>
      <c r="F69" s="21"/>
    </row>
    <row r="70" spans="1:6" ht="13.5" customHeight="1" x14ac:dyDescent="0.2">
      <c r="A70" s="21"/>
      <c r="B70" s="34" t="s">
        <v>147</v>
      </c>
      <c r="C70" s="26"/>
      <c r="D70" s="26"/>
      <c r="E70" s="30">
        <v>71</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8932.25</v>
      </c>
      <c r="F72" s="21"/>
    </row>
    <row r="73" spans="1:6" ht="13.5" customHeight="1" x14ac:dyDescent="0.2">
      <c r="A73" s="21"/>
      <c r="B73" s="26" t="s">
        <v>5</v>
      </c>
      <c r="C73" s="31">
        <v>0.05</v>
      </c>
      <c r="D73" s="26"/>
      <c r="E73" s="35">
        <f>ROUND(E72*C73,2)</f>
        <v>446.61</v>
      </c>
      <c r="F73" s="21"/>
    </row>
    <row r="74" spans="1:6" ht="13.5" customHeight="1" x14ac:dyDescent="0.2">
      <c r="A74" s="21"/>
      <c r="B74" s="26" t="s">
        <v>4</v>
      </c>
      <c r="C74" s="43">
        <v>9.9750000000000005E-2</v>
      </c>
      <c r="D74" s="26"/>
      <c r="E74" s="36">
        <f>ROUND(E72*C74,2)</f>
        <v>890.99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10269.85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10269.85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0000000-0002-0000-5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pageSetUpPr fitToPage="1"/>
  </sheetPr>
  <dimension ref="A12:F91"/>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414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28.5" customHeight="1" x14ac:dyDescent="0.2">
      <c r="A35" s="21"/>
      <c r="B35" s="179" t="s">
        <v>412</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413</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2"/>
      <c r="C51" s="182"/>
      <c r="D51" s="182"/>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5*255</f>
        <v>1275</v>
      </c>
      <c r="F68" s="21"/>
    </row>
    <row r="69" spans="1:6" ht="13.5" customHeight="1" x14ac:dyDescent="0.2">
      <c r="A69" s="21"/>
      <c r="B69" s="34" t="s">
        <v>15</v>
      </c>
      <c r="C69" s="26"/>
      <c r="D69" s="26"/>
      <c r="E69" s="30">
        <v>0</v>
      </c>
      <c r="F69" s="21"/>
    </row>
    <row r="70" spans="1:6" ht="13.5" customHeight="1" x14ac:dyDescent="0.2">
      <c r="A70" s="21"/>
      <c r="B70" s="34" t="s">
        <v>408</v>
      </c>
      <c r="C70" s="26"/>
      <c r="D70" s="26"/>
      <c r="E70" s="30">
        <v>250</v>
      </c>
      <c r="F70" s="21"/>
    </row>
    <row r="71" spans="1:6" ht="13.5" customHeight="1" x14ac:dyDescent="0.2">
      <c r="A71" s="21"/>
      <c r="B71" s="25" t="s">
        <v>17</v>
      </c>
      <c r="C71" s="26"/>
      <c r="D71" s="26"/>
      <c r="E71" s="29">
        <f>SUM(E68:E70)</f>
        <v>1525</v>
      </c>
      <c r="F71" s="21"/>
    </row>
    <row r="72" spans="1:6" ht="13.5" customHeight="1" x14ac:dyDescent="0.2">
      <c r="A72" s="21"/>
      <c r="B72" s="26" t="s">
        <v>5</v>
      </c>
      <c r="C72" s="31">
        <v>0.05</v>
      </c>
      <c r="D72" s="26"/>
      <c r="E72" s="35">
        <f>ROUND(E71*C72,2)</f>
        <v>76.25</v>
      </c>
      <c r="F72" s="21"/>
    </row>
    <row r="73" spans="1:6" ht="13.5" customHeight="1" x14ac:dyDescent="0.2">
      <c r="A73" s="21"/>
      <c r="B73" s="26" t="s">
        <v>4</v>
      </c>
      <c r="C73" s="43">
        <v>9.9750000000000005E-2</v>
      </c>
      <c r="D73" s="26"/>
      <c r="E73" s="36">
        <f>ROUND(E71*C73,2)</f>
        <v>152.12</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1753.37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1753.37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0">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6:D46"/>
    <mergeCell ref="B47:D47"/>
    <mergeCell ref="B48:D48"/>
    <mergeCell ref="B51:D51"/>
    <mergeCell ref="B52:D52"/>
    <mergeCell ref="B53:D53"/>
    <mergeCell ref="B54:D54"/>
    <mergeCell ref="B55:D55"/>
    <mergeCell ref="B56:D56"/>
    <mergeCell ref="B57:D57"/>
    <mergeCell ref="B58:D58"/>
    <mergeCell ref="B45:D45"/>
    <mergeCell ref="A30:F30"/>
    <mergeCell ref="B33:D33"/>
    <mergeCell ref="B34:D34"/>
    <mergeCell ref="B35:D35"/>
    <mergeCell ref="B38:D38"/>
    <mergeCell ref="B40:D40"/>
    <mergeCell ref="B41:D41"/>
    <mergeCell ref="B42:D42"/>
    <mergeCell ref="B43:D43"/>
    <mergeCell ref="B44:D44"/>
  </mergeCells>
  <dataValidations count="1">
    <dataValidation type="list" allowBlank="1" showInputMessage="1" showErrorMessage="1" sqref="B76:B78 B12:B20 B33 B41 B53 B45 B55:B67 B49:B50 B35:B36 B38" xr:uid="{00000000-0002-0000-5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pageSetUpPr fitToPage="1"/>
  </sheetPr>
  <dimension ref="A12:F91"/>
  <sheetViews>
    <sheetView view="pageBreakPreview" topLeftCell="A10"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416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417</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2.25*255</f>
        <v>573.75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573.75</v>
      </c>
      <c r="F71" s="21"/>
    </row>
    <row r="72" spans="1:6" ht="13.5" customHeight="1" x14ac:dyDescent="0.2">
      <c r="A72" s="21"/>
      <c r="B72" s="26" t="s">
        <v>5</v>
      </c>
      <c r="C72" s="31">
        <v>0.05</v>
      </c>
      <c r="D72" s="26"/>
      <c r="E72" s="35">
        <f>ROUND(E71*C72,2)</f>
        <v>28.69</v>
      </c>
      <c r="F72" s="21"/>
    </row>
    <row r="73" spans="1:6" ht="13.5" customHeight="1" x14ac:dyDescent="0.2">
      <c r="A73" s="21"/>
      <c r="B73" s="26" t="s">
        <v>4</v>
      </c>
      <c r="C73" s="43">
        <v>9.9750000000000005E-2</v>
      </c>
      <c r="D73" s="26"/>
      <c r="E73" s="36">
        <f>ROUND(E71*C73,2)</f>
        <v>57.23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659.67000000000007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659.67000000000007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00000000-0002-0000-5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418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6*255</f>
        <v>1530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1530</v>
      </c>
      <c r="F72" s="21"/>
    </row>
    <row r="73" spans="1:6" ht="13.5" customHeight="1" x14ac:dyDescent="0.2">
      <c r="A73" s="21"/>
      <c r="B73" s="26" t="s">
        <v>5</v>
      </c>
      <c r="C73" s="31">
        <v>0.05</v>
      </c>
      <c r="D73" s="26"/>
      <c r="E73" s="35">
        <f>ROUND(E72*C73,2)</f>
        <v>76.5</v>
      </c>
      <c r="F73" s="21"/>
    </row>
    <row r="74" spans="1:6" ht="13.5" customHeight="1" x14ac:dyDescent="0.2">
      <c r="A74" s="21"/>
      <c r="B74" s="26" t="s">
        <v>4</v>
      </c>
      <c r="C74" s="43">
        <v>9.9750000000000005E-2</v>
      </c>
      <c r="D74" s="26"/>
      <c r="E74" s="36">
        <f>ROUND(E72*C74,2)</f>
        <v>152.62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1759.12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1759.12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0000000-0002-0000-5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C35BB-BC6A-4CFC-A714-4065EA3BC2FA}">
  <sheetPr>
    <pageSetUpPr fitToPage="1"/>
  </sheetPr>
  <dimension ref="A12:F93"/>
  <sheetViews>
    <sheetView view="pageBreakPreview"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419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14.25" x14ac:dyDescent="0.2">
      <c r="A36" s="21"/>
      <c r="B36" s="171" t="s">
        <v>371</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4.25" x14ac:dyDescent="0.2">
      <c r="A68" s="21"/>
      <c r="B68" s="171"/>
      <c r="C68" s="171"/>
      <c r="D68" s="171"/>
      <c r="E68" s="28"/>
      <c r="F68" s="21"/>
    </row>
    <row r="69" spans="1:6" ht="13.5" customHeight="1" x14ac:dyDescent="0.2">
      <c r="A69" s="21"/>
      <c r="B69" s="171"/>
      <c r="C69" s="171"/>
      <c r="D69" s="171"/>
      <c r="E69" s="28"/>
      <c r="F69" s="21"/>
    </row>
    <row r="70" spans="1:6" ht="13.5" customHeight="1" x14ac:dyDescent="0.2">
      <c r="A70" s="21"/>
      <c r="B70" s="25" t="s">
        <v>18</v>
      </c>
      <c r="C70" s="26"/>
      <c r="D70" s="26"/>
      <c r="E70" s="29">
        <v>255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255</v>
      </c>
      <c r="F73" s="21"/>
    </row>
    <row r="74" spans="1:6" ht="13.5" customHeight="1" x14ac:dyDescent="0.2">
      <c r="A74" s="21"/>
      <c r="B74" s="26" t="s">
        <v>5</v>
      </c>
      <c r="C74" s="31">
        <v>0.05</v>
      </c>
      <c r="D74" s="26"/>
      <c r="E74" s="35">
        <f>ROUND(E73*C74,2)</f>
        <v>12.75</v>
      </c>
      <c r="F74" s="21"/>
    </row>
    <row r="75" spans="1:6" ht="13.5" customHeight="1" x14ac:dyDescent="0.2">
      <c r="A75" s="21"/>
      <c r="B75" s="26" t="s">
        <v>4</v>
      </c>
      <c r="C75" s="43">
        <v>9.9750000000000005E-2</v>
      </c>
      <c r="D75" s="26"/>
      <c r="E75" s="36">
        <f>ROUND(E73*C75,2)</f>
        <v>25.44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293.19</v>
      </c>
      <c r="F77" s="21"/>
    </row>
    <row r="78" spans="1:6" ht="15.75" thickTop="1" x14ac:dyDescent="0.2">
      <c r="A78" s="21"/>
      <c r="B78" s="173"/>
      <c r="C78" s="173"/>
      <c r="D78" s="173"/>
      <c r="E78" s="37"/>
      <c r="F78" s="21"/>
    </row>
    <row r="79" spans="1:6" ht="15" x14ac:dyDescent="0.2">
      <c r="A79" s="21"/>
      <c r="B79" s="172" t="s">
        <v>21</v>
      </c>
      <c r="C79" s="172"/>
      <c r="D79" s="172"/>
      <c r="E79" s="37">
        <v>0</v>
      </c>
      <c r="F79" s="21"/>
    </row>
    <row r="80" spans="1:6" ht="15" x14ac:dyDescent="0.2">
      <c r="A80" s="21"/>
      <c r="B80" s="173"/>
      <c r="C80" s="173"/>
      <c r="D80" s="173"/>
      <c r="E80" s="37"/>
      <c r="F80" s="21"/>
    </row>
    <row r="81" spans="1:6" ht="19.5" customHeight="1" x14ac:dyDescent="0.2">
      <c r="A81" s="21"/>
      <c r="B81" s="38" t="s">
        <v>20</v>
      </c>
      <c r="C81" s="39"/>
      <c r="D81" s="39"/>
      <c r="E81" s="40">
        <f>E77-E79</f>
        <v>293.19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7"/>
      <c r="C84" s="177"/>
      <c r="D84" s="177"/>
      <c r="E84" s="177"/>
      <c r="F84" s="21"/>
    </row>
    <row r="85" spans="1:6" ht="14.25" x14ac:dyDescent="0.2">
      <c r="A85" s="170" t="s">
        <v>276</v>
      </c>
      <c r="B85" s="170"/>
      <c r="C85" s="170"/>
      <c r="D85" s="170"/>
      <c r="E85" s="170"/>
      <c r="F85" s="170"/>
    </row>
    <row r="86" spans="1:6" ht="14.25" x14ac:dyDescent="0.2">
      <c r="A86" s="168" t="s">
        <v>277</v>
      </c>
      <c r="B86" s="168"/>
      <c r="C86" s="168"/>
      <c r="D86" s="168"/>
      <c r="E86" s="168"/>
      <c r="F86" s="168"/>
    </row>
    <row r="87" spans="1:6" x14ac:dyDescent="0.2">
      <c r="A87" s="21"/>
      <c r="B87" s="21"/>
      <c r="C87" s="21"/>
      <c r="D87" s="21"/>
      <c r="E87" s="21"/>
      <c r="F87" s="21"/>
    </row>
    <row r="88" spans="1:6" x14ac:dyDescent="0.2">
      <c r="A88" s="21"/>
      <c r="B88" s="178"/>
      <c r="C88" s="178"/>
      <c r="D88" s="178"/>
      <c r="E88" s="178"/>
      <c r="F88" s="21"/>
    </row>
    <row r="89" spans="1:6" ht="15" x14ac:dyDescent="0.2">
      <c r="A89" s="169" t="s">
        <v>8</v>
      </c>
      <c r="B89" s="169"/>
      <c r="C89" s="169"/>
      <c r="D89" s="169"/>
      <c r="E89" s="169"/>
      <c r="F89" s="169"/>
    </row>
    <row r="91" spans="1:6" ht="39.75" customHeight="1" x14ac:dyDescent="0.2">
      <c r="B91" s="175"/>
      <c r="C91" s="176"/>
      <c r="D91" s="176"/>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 B35:B69" xr:uid="{A4DEF02A-DB05-4A9C-8A71-0577D91566B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CDDB-2CA7-4465-AC7D-64FBCFE3DC6E}">
  <sheetPr>
    <pageSetUpPr fitToPage="1"/>
  </sheetPr>
  <dimension ref="A12:F92"/>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421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422</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423</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t="s">
        <v>424</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3*255</f>
        <v>765</v>
      </c>
      <c r="F69" s="21"/>
    </row>
    <row r="70" spans="1:6" ht="13.5" customHeight="1" x14ac:dyDescent="0.2">
      <c r="A70" s="21"/>
      <c r="B70" s="34" t="s">
        <v>15</v>
      </c>
      <c r="C70" s="26"/>
      <c r="D70" s="26"/>
      <c r="E70" s="30">
        <v>0</v>
      </c>
      <c r="F70" s="21"/>
    </row>
    <row r="71" spans="1:6" ht="13.5" customHeight="1" x14ac:dyDescent="0.2">
      <c r="A71" s="21"/>
      <c r="B71" s="34" t="s">
        <v>408</v>
      </c>
      <c r="C71" s="26"/>
      <c r="D71" s="26"/>
      <c r="E71" s="30">
        <v>0</v>
      </c>
      <c r="F71" s="21"/>
    </row>
    <row r="72" spans="1:6" ht="13.5" customHeight="1" x14ac:dyDescent="0.2">
      <c r="A72" s="21"/>
      <c r="B72" s="25" t="s">
        <v>17</v>
      </c>
      <c r="C72" s="26"/>
      <c r="D72" s="26"/>
      <c r="E72" s="29">
        <f>SUM(E69:E71)</f>
        <v>765</v>
      </c>
      <c r="F72" s="21"/>
    </row>
    <row r="73" spans="1:6" ht="13.5" customHeight="1" x14ac:dyDescent="0.2">
      <c r="A73" s="21"/>
      <c r="B73" s="26" t="s">
        <v>5</v>
      </c>
      <c r="C73" s="31">
        <v>0.05</v>
      </c>
      <c r="D73" s="26"/>
      <c r="E73" s="35">
        <f>ROUND(E72*C73,2)</f>
        <v>38.25</v>
      </c>
      <c r="F73" s="21"/>
    </row>
    <row r="74" spans="1:6" ht="13.5" customHeight="1" x14ac:dyDescent="0.2">
      <c r="A74" s="21"/>
      <c r="B74" s="26" t="s">
        <v>4</v>
      </c>
      <c r="C74" s="43">
        <v>9.9750000000000005E-2</v>
      </c>
      <c r="D74" s="26"/>
      <c r="E74" s="36">
        <f>ROUND(E72*C74,2)</f>
        <v>76.31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879.56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879.56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5:F85"/>
    <mergeCell ref="B87:E87"/>
    <mergeCell ref="A88:F88"/>
    <mergeCell ref="B90:D90"/>
    <mergeCell ref="B41:D41"/>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5:D55"/>
    <mergeCell ref="B42:D42"/>
    <mergeCell ref="B43:D43"/>
    <mergeCell ref="B44:D44"/>
    <mergeCell ref="B45:D45"/>
    <mergeCell ref="B46:D46"/>
    <mergeCell ref="B47:D47"/>
    <mergeCell ref="B48:D48"/>
    <mergeCell ref="B49:D49"/>
    <mergeCell ref="B52:D52"/>
    <mergeCell ref="B53:D53"/>
    <mergeCell ref="B54:D54"/>
    <mergeCell ref="B40:D40"/>
    <mergeCell ref="A30:F30"/>
    <mergeCell ref="B33:D33"/>
    <mergeCell ref="B34:D34"/>
    <mergeCell ref="B35:D35"/>
    <mergeCell ref="B38:D38"/>
  </mergeCells>
  <dataValidations count="1">
    <dataValidation type="list" allowBlank="1" showInputMessage="1" showErrorMessage="1" sqref="B77:B79 B12:B20 B33 B42 B54 B46 B56:B68 B50:B51 B35:B36 B38" xr:uid="{2A84B95F-25DB-4BB3-AEB9-BF34DD97EC8C}">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5EDE7-4836-4962-AD23-475661B77240}">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432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426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388</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427</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v>265</v>
      </c>
      <c r="F69" s="21"/>
    </row>
    <row r="70" spans="1:6" ht="13.5" customHeight="1" x14ac:dyDescent="0.2">
      <c r="A70" s="21"/>
      <c r="B70" s="34" t="s">
        <v>15</v>
      </c>
      <c r="C70" s="26"/>
      <c r="D70" s="26"/>
      <c r="E70" s="30">
        <v>0</v>
      </c>
      <c r="F70" s="21"/>
    </row>
    <row r="71" spans="1:6" ht="13.5" customHeight="1" x14ac:dyDescent="0.2">
      <c r="A71" s="21"/>
      <c r="B71" s="34" t="s">
        <v>408</v>
      </c>
      <c r="C71" s="26"/>
      <c r="D71" s="26"/>
      <c r="E71" s="30">
        <v>0</v>
      </c>
      <c r="F71" s="21"/>
    </row>
    <row r="72" spans="1:6" ht="13.5" customHeight="1" x14ac:dyDescent="0.2">
      <c r="A72" s="21"/>
      <c r="B72" s="25" t="s">
        <v>17</v>
      </c>
      <c r="C72" s="26"/>
      <c r="D72" s="26"/>
      <c r="E72" s="29">
        <f>SUM(E69:E71)</f>
        <v>265</v>
      </c>
      <c r="F72" s="21"/>
    </row>
    <row r="73" spans="1:6" ht="13.5" customHeight="1" x14ac:dyDescent="0.2">
      <c r="A73" s="21"/>
      <c r="B73" s="26" t="s">
        <v>5</v>
      </c>
      <c r="C73" s="31">
        <v>0.05</v>
      </c>
      <c r="D73" s="26"/>
      <c r="E73" s="35">
        <f>ROUND(E72*C73,2)</f>
        <v>13.25</v>
      </c>
      <c r="F73" s="21"/>
    </row>
    <row r="74" spans="1:6" ht="13.5" customHeight="1" x14ac:dyDescent="0.2">
      <c r="A74" s="21"/>
      <c r="B74" s="26" t="s">
        <v>4</v>
      </c>
      <c r="C74" s="43">
        <v>9.9750000000000005E-2</v>
      </c>
      <c r="D74" s="26"/>
      <c r="E74" s="36">
        <f>ROUND(E72*C74,2)</f>
        <v>26.43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304.68</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304.68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8:D38"/>
    <mergeCell ref="B40:D40"/>
    <mergeCell ref="B41:D41"/>
    <mergeCell ref="B42:D42"/>
    <mergeCell ref="B43:D43"/>
    <mergeCell ref="B44:D44"/>
    <mergeCell ref="B45:D45"/>
  </mergeCells>
  <dataValidations count="1">
    <dataValidation type="list" allowBlank="1" showInputMessage="1" showErrorMessage="1" sqref="B77:B79 B12:B20 B33 B42 B54 B46 B56:B68 B50:B51 B35:B36 B38" xr:uid="{48C9FB83-EE31-46FE-B07A-C33194C4C219}">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E757-DB54-4520-8C86-D9BB58948C23}">
  <sheetPr>
    <pageSetUpPr fitToPage="1"/>
  </sheetPr>
  <dimension ref="A12:F91"/>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429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t="s">
        <v>430</v>
      </c>
      <c r="C35" s="171"/>
      <c r="D35" s="171"/>
      <c r="E35" s="28"/>
      <c r="F35" s="21"/>
    </row>
    <row r="36" spans="1:6" ht="14.25" x14ac:dyDescent="0.2">
      <c r="A36" s="21"/>
      <c r="B36" s="171"/>
      <c r="C36" s="171"/>
      <c r="D36" s="171"/>
      <c r="E36" s="28"/>
      <c r="F36" s="21"/>
    </row>
    <row r="37" spans="1:6" ht="14.25" x14ac:dyDescent="0.2">
      <c r="A37" s="21"/>
      <c r="B37" s="171"/>
      <c r="C37" s="171"/>
      <c r="D37" s="171"/>
      <c r="E37" s="28"/>
      <c r="F37" s="21"/>
    </row>
    <row r="38" spans="1:6" ht="29.25" customHeight="1"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2*265</f>
        <v>530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530</v>
      </c>
      <c r="F71" s="21"/>
    </row>
    <row r="72" spans="1:6" ht="13.5" customHeight="1" x14ac:dyDescent="0.2">
      <c r="A72" s="21"/>
      <c r="B72" s="26" t="s">
        <v>5</v>
      </c>
      <c r="C72" s="31">
        <v>0.05</v>
      </c>
      <c r="D72" s="26"/>
      <c r="E72" s="35">
        <f>ROUND(E71*C72,2)</f>
        <v>26.5</v>
      </c>
      <c r="F72" s="21"/>
    </row>
    <row r="73" spans="1:6" ht="13.5" customHeight="1" x14ac:dyDescent="0.2">
      <c r="A73" s="21"/>
      <c r="B73" s="26" t="s">
        <v>4</v>
      </c>
      <c r="C73" s="43">
        <v>9.9750000000000005E-2</v>
      </c>
      <c r="D73" s="26"/>
      <c r="E73" s="36">
        <f>ROUND(E71*C73,2)</f>
        <v>52.87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609.37</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609.37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2839D53A-F454-4D4C-880E-3601D7322669}">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F9B91-01B6-431D-820A-F2FEBF1C6EFF}">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17*265</f>
        <v>4505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4505</v>
      </c>
      <c r="F72" s="21"/>
    </row>
    <row r="73" spans="1:6" ht="13.5" customHeight="1" x14ac:dyDescent="0.2">
      <c r="A73" s="21"/>
      <c r="B73" s="26" t="s">
        <v>5</v>
      </c>
      <c r="C73" s="31">
        <v>0.05</v>
      </c>
      <c r="D73" s="26"/>
      <c r="E73" s="35">
        <f>ROUND(E72*C73,2)</f>
        <v>225.25</v>
      </c>
      <c r="F73" s="21"/>
    </row>
    <row r="74" spans="1:6" ht="13.5" customHeight="1" x14ac:dyDescent="0.2">
      <c r="A74" s="21"/>
      <c r="B74" s="26" t="s">
        <v>4</v>
      </c>
      <c r="C74" s="43">
        <v>9.9750000000000005E-2</v>
      </c>
      <c r="D74" s="26"/>
      <c r="E74" s="36">
        <f>ROUND(E72*C74,2)</f>
        <v>449.37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5179.62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5179.62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11944311-DE82-42DE-98AB-0CB7823B850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86</v>
      </c>
      <c r="F29" s="21"/>
    </row>
    <row r="30" spans="1:6" ht="13.5" thickBot="1" x14ac:dyDescent="0.25">
      <c r="A30" s="19"/>
      <c r="B30" s="19"/>
      <c r="C30" s="19"/>
      <c r="D30" s="19"/>
      <c r="E30" s="19"/>
      <c r="F30" s="20"/>
    </row>
    <row r="31" spans="1:6" s="41" customFormat="1" ht="21.75" customHeight="1" x14ac:dyDescent="0.2">
      <c r="A31" s="174" t="s">
        <v>0</v>
      </c>
      <c r="B31" s="174"/>
      <c r="C31" s="174"/>
      <c r="D31" s="174"/>
      <c r="E31" s="174"/>
      <c r="F31" s="174"/>
    </row>
    <row r="32" spans="1:6" x14ac:dyDescent="0.2">
      <c r="A32" s="17"/>
      <c r="B32" s="18"/>
      <c r="C32" s="17"/>
      <c r="D32" s="17"/>
      <c r="E32" s="17"/>
    </row>
    <row r="33" spans="1:6" ht="14.25" x14ac:dyDescent="0.2">
      <c r="A33" s="21"/>
      <c r="B33" s="22" t="s">
        <v>6</v>
      </c>
      <c r="C33" s="22"/>
      <c r="D33" s="22"/>
      <c r="E33" s="28"/>
      <c r="F33" s="21"/>
    </row>
    <row r="34" spans="1:6" ht="14.25" x14ac:dyDescent="0.2">
      <c r="A34" s="21"/>
      <c r="B34" s="171"/>
      <c r="C34" s="171"/>
      <c r="D34" s="171"/>
      <c r="E34" s="28"/>
      <c r="F34" s="21"/>
    </row>
    <row r="35" spans="1:6" ht="14.25" x14ac:dyDescent="0.2">
      <c r="A35" s="21"/>
      <c r="B35" s="171"/>
      <c r="C35" s="171"/>
      <c r="D35" s="171"/>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1"/>
      <c r="C38" s="171"/>
      <c r="D38" s="171"/>
      <c r="E38" s="28"/>
      <c r="F38" s="21"/>
    </row>
    <row r="39" spans="1:6" ht="14.25" x14ac:dyDescent="0.2">
      <c r="A39" s="21"/>
      <c r="B39" s="44" t="s">
        <v>24</v>
      </c>
      <c r="C39" s="44"/>
      <c r="D39" s="44"/>
      <c r="E39" s="28"/>
      <c r="F39" s="21"/>
    </row>
    <row r="40" spans="1:6" ht="14.25" x14ac:dyDescent="0.2">
      <c r="A40" s="21"/>
      <c r="B40" s="171"/>
      <c r="C40" s="171"/>
      <c r="D40" s="171"/>
      <c r="E40" s="28"/>
      <c r="F40" s="21"/>
    </row>
    <row r="41" spans="1:6" ht="13.5" customHeight="1" x14ac:dyDescent="0.2">
      <c r="A41" s="21"/>
      <c r="B41" s="171"/>
      <c r="C41" s="171"/>
      <c r="D41" s="171"/>
      <c r="E41" s="28"/>
      <c r="F41" s="21"/>
    </row>
    <row r="42" spans="1:6" ht="14.25" x14ac:dyDescent="0.2">
      <c r="A42" s="21"/>
      <c r="B42" s="171" t="s">
        <v>81</v>
      </c>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t="s">
        <v>82</v>
      </c>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t="s">
        <v>27</v>
      </c>
      <c r="C48" s="171"/>
      <c r="D48" s="171"/>
      <c r="E48" s="28"/>
      <c r="F48" s="21"/>
    </row>
    <row r="49" spans="1:6" ht="14.25" x14ac:dyDescent="0.2">
      <c r="A49" s="21"/>
      <c r="B49" s="171"/>
      <c r="C49" s="171"/>
      <c r="D49" s="171"/>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1" t="s">
        <v>83</v>
      </c>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t="s">
        <v>84</v>
      </c>
      <c r="C57" s="171"/>
      <c r="D57" s="171"/>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1"/>
      <c r="C62" s="171"/>
      <c r="D62" s="171"/>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1"/>
      <c r="C70" s="171"/>
      <c r="D70" s="171"/>
      <c r="E70" s="28"/>
      <c r="F70" s="21"/>
    </row>
    <row r="71" spans="1:6" ht="14.25" x14ac:dyDescent="0.2">
      <c r="A71" s="21"/>
      <c r="B71" s="171"/>
      <c r="C71" s="171"/>
      <c r="D71" s="171"/>
      <c r="E71" s="28"/>
      <c r="F71" s="21"/>
    </row>
    <row r="72" spans="1:6" ht="14.25" x14ac:dyDescent="0.2">
      <c r="A72" s="21"/>
      <c r="B72" s="171"/>
      <c r="C72" s="171"/>
      <c r="D72" s="171"/>
      <c r="E72" s="28"/>
      <c r="F72" s="21"/>
    </row>
    <row r="73" spans="1:6" ht="13.5" customHeight="1" x14ac:dyDescent="0.2">
      <c r="A73" s="21"/>
      <c r="B73" s="171"/>
      <c r="C73" s="171"/>
      <c r="D73" s="171"/>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3"/>
      <c r="C82" s="173"/>
      <c r="D82" s="173"/>
      <c r="E82" s="37"/>
      <c r="F82" s="21"/>
    </row>
    <row r="83" spans="1:6" ht="15" x14ac:dyDescent="0.2">
      <c r="A83" s="21"/>
      <c r="B83" s="172" t="s">
        <v>21</v>
      </c>
      <c r="C83" s="172"/>
      <c r="D83" s="172"/>
      <c r="E83" s="37">
        <v>0</v>
      </c>
      <c r="F83" s="21"/>
    </row>
    <row r="84" spans="1:6" ht="15" x14ac:dyDescent="0.2">
      <c r="A84" s="21"/>
      <c r="B84" s="173"/>
      <c r="C84" s="173"/>
      <c r="D84" s="173"/>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7"/>
      <c r="C88" s="177"/>
      <c r="D88" s="177"/>
      <c r="E88" s="177"/>
      <c r="F88" s="21"/>
    </row>
    <row r="89" spans="1:6" ht="14.25" x14ac:dyDescent="0.2">
      <c r="A89" s="170" t="s">
        <v>22</v>
      </c>
      <c r="B89" s="170"/>
      <c r="C89" s="170"/>
      <c r="D89" s="170"/>
      <c r="E89" s="170"/>
      <c r="F89" s="170"/>
    </row>
    <row r="90" spans="1:6" ht="14.25" x14ac:dyDescent="0.2">
      <c r="A90" s="168" t="s">
        <v>7</v>
      </c>
      <c r="B90" s="168"/>
      <c r="C90" s="168"/>
      <c r="D90" s="168"/>
      <c r="E90" s="168"/>
      <c r="F90" s="168"/>
    </row>
    <row r="91" spans="1:6" x14ac:dyDescent="0.2">
      <c r="A91" s="21"/>
      <c r="B91" s="21"/>
      <c r="C91" s="21"/>
      <c r="D91" s="21"/>
      <c r="E91" s="21"/>
      <c r="F91" s="21"/>
    </row>
    <row r="92" spans="1:6" x14ac:dyDescent="0.2">
      <c r="A92" s="21"/>
      <c r="B92" s="178"/>
      <c r="C92" s="178"/>
      <c r="D92" s="178"/>
      <c r="E92" s="178"/>
      <c r="F92" s="21"/>
    </row>
    <row r="93" spans="1:6" ht="15" x14ac:dyDescent="0.2">
      <c r="A93" s="169" t="s">
        <v>8</v>
      </c>
      <c r="B93" s="169"/>
      <c r="C93" s="169"/>
      <c r="D93" s="169"/>
      <c r="E93" s="169"/>
      <c r="F93" s="169"/>
    </row>
    <row r="95" spans="1:6" ht="39.75" customHeight="1" x14ac:dyDescent="0.2">
      <c r="B95" s="175"/>
      <c r="C95" s="176"/>
      <c r="D95" s="176"/>
    </row>
    <row r="96" spans="1:6" ht="13.5" customHeight="1" x14ac:dyDescent="0.2"/>
    <row r="97" spans="2:4" x14ac:dyDescent="0.2">
      <c r="B97" s="16"/>
      <c r="C97" s="16"/>
      <c r="D97" s="16"/>
    </row>
  </sheetData>
  <mergeCells count="32">
    <mergeCell ref="B47:D47"/>
    <mergeCell ref="A31:F31"/>
    <mergeCell ref="B34:D34"/>
    <mergeCell ref="B35:D35"/>
    <mergeCell ref="B38:D38"/>
    <mergeCell ref="B40:D40"/>
    <mergeCell ref="B41:D41"/>
    <mergeCell ref="B42:D42"/>
    <mergeCell ref="B43:D43"/>
    <mergeCell ref="B44:D44"/>
    <mergeCell ref="B45:D45"/>
    <mergeCell ref="B46:D46"/>
    <mergeCell ref="B82:D82"/>
    <mergeCell ref="B48:D48"/>
    <mergeCell ref="B49:D49"/>
    <mergeCell ref="B54:D54"/>
    <mergeCell ref="B55:D55"/>
    <mergeCell ref="B56:D56"/>
    <mergeCell ref="B57:D57"/>
    <mergeCell ref="B62:D62"/>
    <mergeCell ref="B70:D70"/>
    <mergeCell ref="B71:D71"/>
    <mergeCell ref="B72:D72"/>
    <mergeCell ref="B73:D73"/>
    <mergeCell ref="A93:F93"/>
    <mergeCell ref="B95:D95"/>
    <mergeCell ref="B83:D83"/>
    <mergeCell ref="B84:D84"/>
    <mergeCell ref="B88:E88"/>
    <mergeCell ref="A89:F89"/>
    <mergeCell ref="A90:F90"/>
    <mergeCell ref="B92:E92"/>
  </mergeCells>
  <dataValidations count="1">
    <dataValidation type="list" allowBlank="1" showInputMessage="1" showErrorMessage="1" sqref="B82:B84 B12:B20 B34:B73"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2916-5B5B-406B-87E1-0043AF3E9ED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434</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29.25" customHeight="1" x14ac:dyDescent="0.2">
      <c r="A36" s="21"/>
      <c r="B36" s="171" t="s">
        <v>435</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1.5*265</f>
        <v>397.5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397.5</v>
      </c>
      <c r="F72" s="21"/>
    </row>
    <row r="73" spans="1:6" ht="13.5" customHeight="1" x14ac:dyDescent="0.2">
      <c r="A73" s="21"/>
      <c r="B73" s="26" t="s">
        <v>5</v>
      </c>
      <c r="C73" s="31">
        <v>0.05</v>
      </c>
      <c r="D73" s="26"/>
      <c r="E73" s="35">
        <f>ROUND(E72*C73,2)</f>
        <v>19.88</v>
      </c>
      <c r="F73" s="21"/>
    </row>
    <row r="74" spans="1:6" ht="13.5" customHeight="1" x14ac:dyDescent="0.2">
      <c r="A74" s="21"/>
      <c r="B74" s="26" t="s">
        <v>4</v>
      </c>
      <c r="C74" s="43">
        <v>9.9750000000000005E-2</v>
      </c>
      <c r="D74" s="26"/>
      <c r="E74" s="36">
        <f>ROUND(E72*C74,2)</f>
        <v>39.65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457.03</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457.03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9:D49"/>
    <mergeCell ref="B50:D50"/>
    <mergeCell ref="B51:D51"/>
    <mergeCell ref="B52:D52"/>
    <mergeCell ref="B53:D53"/>
    <mergeCell ref="B54:D54"/>
    <mergeCell ref="B55:D55"/>
    <mergeCell ref="B56:D56"/>
    <mergeCell ref="B57:D57"/>
    <mergeCell ref="B58:D58"/>
    <mergeCell ref="B59:D59"/>
    <mergeCell ref="B48:D48"/>
    <mergeCell ref="B38:D38"/>
    <mergeCell ref="B39:D39"/>
    <mergeCell ref="B40:D40"/>
    <mergeCell ref="B41:D41"/>
    <mergeCell ref="B42:D42"/>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7:B79 B12:B20 B33 B35:B68" xr:uid="{F768343D-9BFF-41A5-B4CB-98B4F8B6456D}">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67B7-3193-4228-85CF-62B606669CCD}">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436</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22.5*265</f>
        <v>5962.5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5962.5</v>
      </c>
      <c r="F72" s="21"/>
    </row>
    <row r="73" spans="1:6" ht="13.5" customHeight="1" x14ac:dyDescent="0.2">
      <c r="A73" s="21"/>
      <c r="B73" s="26" t="s">
        <v>5</v>
      </c>
      <c r="C73" s="31">
        <v>0.05</v>
      </c>
      <c r="D73" s="26"/>
      <c r="E73" s="35">
        <f>ROUND(E72*C73,2)</f>
        <v>298.13</v>
      </c>
      <c r="F73" s="21"/>
    </row>
    <row r="74" spans="1:6" ht="13.5" customHeight="1" x14ac:dyDescent="0.2">
      <c r="A74" s="21"/>
      <c r="B74" s="26" t="s">
        <v>4</v>
      </c>
      <c r="C74" s="43">
        <v>9.9750000000000005E-2</v>
      </c>
      <c r="D74" s="26"/>
      <c r="E74" s="36">
        <f>ROUND(E72*C74,2)</f>
        <v>594.76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6855.39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6855.39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FAE568AB-EFF1-4514-BEAF-B72FA107B63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E5C13-2616-4BF8-A714-2637AE4CC9E7}">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438</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20.75*265</f>
        <v>5498.75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5498.75</v>
      </c>
      <c r="F72" s="21"/>
    </row>
    <row r="73" spans="1:6" ht="13.5" customHeight="1" x14ac:dyDescent="0.2">
      <c r="A73" s="21"/>
      <c r="B73" s="26" t="s">
        <v>5</v>
      </c>
      <c r="C73" s="31">
        <v>0.05</v>
      </c>
      <c r="D73" s="26"/>
      <c r="E73" s="35">
        <f>ROUND(E72*C73,2)</f>
        <v>274.94</v>
      </c>
      <c r="F73" s="21"/>
    </row>
    <row r="74" spans="1:6" ht="13.5" customHeight="1" x14ac:dyDescent="0.2">
      <c r="A74" s="21"/>
      <c r="B74" s="26" t="s">
        <v>4</v>
      </c>
      <c r="C74" s="43">
        <v>9.9750000000000005E-2</v>
      </c>
      <c r="D74" s="26"/>
      <c r="E74" s="36">
        <f>ROUND(E72*C74,2)</f>
        <v>548.5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6322.19</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6322.19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9A8E4842-3387-441C-98CB-1667431D91D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88D8E-4401-4D10-9249-BD9E78529D0C}">
  <sheetPr>
    <pageSetUpPr fitToPage="1"/>
  </sheetPr>
  <dimension ref="A12:F92"/>
  <sheetViews>
    <sheetView view="pageBreakPreview" topLeftCell="A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441</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40.5*265-6047.68</f>
        <v>4684.82</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4684.82</v>
      </c>
      <c r="F72" s="21"/>
    </row>
    <row r="73" spans="1:6" ht="13.5" customHeight="1" x14ac:dyDescent="0.2">
      <c r="A73" s="21"/>
      <c r="B73" s="26" t="s">
        <v>5</v>
      </c>
      <c r="C73" s="31">
        <v>0.05</v>
      </c>
      <c r="D73" s="26"/>
      <c r="E73" s="35">
        <f>ROUND(E72*C73,2)</f>
        <v>234.24</v>
      </c>
      <c r="F73" s="21"/>
    </row>
    <row r="74" spans="1:6" ht="13.5" customHeight="1" x14ac:dyDescent="0.2">
      <c r="A74" s="21"/>
      <c r="B74" s="26" t="s">
        <v>4</v>
      </c>
      <c r="C74" s="43">
        <v>9.9750000000000005E-2</v>
      </c>
      <c r="D74" s="26"/>
      <c r="E74" s="36">
        <f>ROUND(E72*C74,2)</f>
        <v>467.31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5386.37</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5386.37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634CA003-B6CD-46A0-88EB-0F861EECCEC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3A6E-703C-4526-8C9F-D03229E596F8}">
  <sheetPr>
    <pageSetUpPr fitToPage="1"/>
  </sheetPr>
  <dimension ref="A12:F92"/>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445</v>
      </c>
      <c r="C24" s="21"/>
      <c r="D24" s="21"/>
      <c r="E24" s="21"/>
      <c r="F24" s="21"/>
    </row>
    <row r="25" spans="1:6" ht="15" x14ac:dyDescent="0.2">
      <c r="A25" s="17"/>
      <c r="B25" s="25" t="s">
        <v>446</v>
      </c>
      <c r="C25" s="21"/>
      <c r="D25" s="21"/>
      <c r="E25" s="21"/>
      <c r="F25" s="21"/>
    </row>
    <row r="26" spans="1:6" ht="33.75" customHeight="1" x14ac:dyDescent="0.2">
      <c r="A26" s="17"/>
      <c r="B26" s="51" t="s">
        <v>447</v>
      </c>
      <c r="C26" s="21"/>
      <c r="D26" s="21"/>
      <c r="E26" s="21"/>
      <c r="F26" s="21"/>
    </row>
    <row r="27" spans="1:6" ht="15" x14ac:dyDescent="0.2">
      <c r="A27" s="18"/>
      <c r="B27" s="26"/>
      <c r="C27" s="23"/>
      <c r="D27" s="23"/>
      <c r="E27" s="24"/>
      <c r="F27" s="21"/>
    </row>
    <row r="28" spans="1:6" ht="15" x14ac:dyDescent="0.2">
      <c r="A28" s="17"/>
      <c r="B28" s="23"/>
      <c r="C28" s="23"/>
      <c r="D28" s="27" t="s">
        <v>14</v>
      </c>
      <c r="E28" s="27" t="s">
        <v>442</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6047.68</f>
        <v>6047.68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6047.68</v>
      </c>
      <c r="F72" s="21"/>
    </row>
    <row r="73" spans="1:6" ht="13.5" customHeight="1" x14ac:dyDescent="0.2">
      <c r="A73" s="21"/>
      <c r="B73" s="26" t="s">
        <v>5</v>
      </c>
      <c r="C73" s="31">
        <v>0.05</v>
      </c>
      <c r="D73" s="26"/>
      <c r="E73" s="35">
        <f>ROUND(E72*C73,2)</f>
        <v>302.38</v>
      </c>
      <c r="F73" s="21"/>
    </row>
    <row r="74" spans="1:6" ht="13.5" customHeight="1" x14ac:dyDescent="0.2">
      <c r="A74" s="21"/>
      <c r="B74" s="26" t="s">
        <v>4</v>
      </c>
      <c r="C74" s="43">
        <v>9.9750000000000005E-2</v>
      </c>
      <c r="D74" s="26"/>
      <c r="E74" s="36">
        <f>ROUND(E72*C74,2)</f>
        <v>603.26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6953.3200000000006</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6953.3200000000006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2DA34288-BE1B-4F24-803A-9F570477396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16E5-917E-4D0B-BA43-5CD8F178990E}">
  <sheetPr>
    <pageSetUpPr fitToPage="1"/>
  </sheetPr>
  <dimension ref="A12:F92"/>
  <sheetViews>
    <sheetView view="pageBreakPreview" zoomScale="80" zoomScaleNormal="100" zoomScaleSheetLayoutView="80" workbookViewId="0">
      <selection activeCell="M41" sqref="M41:N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443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444</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3*265</f>
        <v>795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795</v>
      </c>
      <c r="F72" s="21"/>
    </row>
    <row r="73" spans="1:6" ht="13.5" customHeight="1" x14ac:dyDescent="0.2">
      <c r="A73" s="21"/>
      <c r="B73" s="26" t="s">
        <v>5</v>
      </c>
      <c r="C73" s="31">
        <v>0.05</v>
      </c>
      <c r="D73" s="26"/>
      <c r="E73" s="35">
        <f>ROUND(E72*C73,2)</f>
        <v>39.75</v>
      </c>
      <c r="F73" s="21"/>
    </row>
    <row r="74" spans="1:6" ht="13.5" customHeight="1" x14ac:dyDescent="0.2">
      <c r="A74" s="21"/>
      <c r="B74" s="26" t="s">
        <v>4</v>
      </c>
      <c r="C74" s="43">
        <v>9.9750000000000005E-2</v>
      </c>
      <c r="D74" s="26"/>
      <c r="E74" s="36">
        <f>ROUND(E72*C74,2)</f>
        <v>79.3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914.05</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914.05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E1841BF3-79CB-4C18-999E-5AEF5E8921B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AE96D-F391-453C-9A02-114BA6F31463}">
  <sheetPr>
    <pageSetUpPr fitToPage="1"/>
  </sheetPr>
  <dimension ref="A12:F92"/>
  <sheetViews>
    <sheetView view="pageBreakPreview" topLeftCell="A1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449</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450</v>
      </c>
      <c r="C35" s="179"/>
      <c r="D35" s="179"/>
      <c r="E35" s="28"/>
      <c r="F35" s="21"/>
    </row>
    <row r="36" spans="1:6" ht="14.25" x14ac:dyDescent="0.2">
      <c r="A36" s="21"/>
      <c r="B36" s="45"/>
      <c r="C36" s="45"/>
      <c r="D36" s="45"/>
      <c r="E36" s="28"/>
      <c r="F36" s="21"/>
    </row>
    <row r="37" spans="1:6" ht="14.25" x14ac:dyDescent="0.2">
      <c r="A37" s="21"/>
      <c r="B37" s="179" t="s">
        <v>451</v>
      </c>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8*265</f>
        <v>2120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2120</v>
      </c>
      <c r="F72" s="21"/>
    </row>
    <row r="73" spans="1:6" ht="13.5" customHeight="1" x14ac:dyDescent="0.2">
      <c r="A73" s="21"/>
      <c r="B73" s="26" t="s">
        <v>5</v>
      </c>
      <c r="C73" s="31">
        <v>0.05</v>
      </c>
      <c r="D73" s="26"/>
      <c r="E73" s="35">
        <f>ROUND(E72*C73,2)</f>
        <v>106</v>
      </c>
      <c r="F73" s="21"/>
    </row>
    <row r="74" spans="1:6" ht="13.5" customHeight="1" x14ac:dyDescent="0.2">
      <c r="A74" s="21"/>
      <c r="B74" s="26" t="s">
        <v>4</v>
      </c>
      <c r="C74" s="43">
        <v>9.9750000000000005E-2</v>
      </c>
      <c r="D74" s="26"/>
      <c r="E74" s="36">
        <f>ROUND(E72*C74,2)</f>
        <v>211.47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2437.4699999999998</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2437.4699999999998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F1155F3-4A93-42DD-BD1D-BB8ECC40DE1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D59C0-466C-4351-9399-C7CA921481C9}">
  <sheetPr>
    <pageSetUpPr fitToPage="1"/>
  </sheetPr>
  <dimension ref="A12:F92"/>
  <sheetViews>
    <sheetView view="pageBreakPreview" topLeftCell="A7"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453</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14.25" x14ac:dyDescent="0.2">
      <c r="A35" s="21"/>
      <c r="B35" s="171"/>
      <c r="C35" s="171"/>
      <c r="D35" s="171"/>
      <c r="E35" s="28"/>
      <c r="F35" s="21"/>
    </row>
    <row r="36" spans="1:6" ht="29.25" customHeight="1" x14ac:dyDescent="0.2">
      <c r="A36" s="21"/>
      <c r="B36" s="171" t="s">
        <v>454</v>
      </c>
      <c r="C36" s="171"/>
      <c r="D36" s="171"/>
      <c r="E36" s="28"/>
      <c r="F36" s="21"/>
    </row>
    <row r="37" spans="1:6" ht="14.25" x14ac:dyDescent="0.2">
      <c r="A37" s="21"/>
      <c r="B37" s="171"/>
      <c r="C37" s="171"/>
      <c r="D37" s="171"/>
      <c r="E37" s="28"/>
      <c r="F37" s="21"/>
    </row>
    <row r="38" spans="1:6" ht="14.25" x14ac:dyDescent="0.2">
      <c r="A38" s="21"/>
      <c r="B38" s="171"/>
      <c r="C38" s="171"/>
      <c r="D38" s="171"/>
      <c r="E38" s="28"/>
      <c r="F38" s="21"/>
    </row>
    <row r="39" spans="1:6" ht="14.25" x14ac:dyDescent="0.2">
      <c r="A39" s="21"/>
      <c r="B39" s="171"/>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14.25"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5.5*265</f>
        <v>1457.5</v>
      </c>
      <c r="F69" s="21"/>
    </row>
    <row r="70" spans="1:6" ht="13.5" customHeight="1" x14ac:dyDescent="0.2">
      <c r="A70" s="21"/>
      <c r="B70" s="34" t="s">
        <v>15</v>
      </c>
      <c r="C70" s="26"/>
      <c r="D70" s="26"/>
      <c r="E70" s="30">
        <v>25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1482.5</v>
      </c>
      <c r="F72" s="21"/>
    </row>
    <row r="73" spans="1:6" ht="13.5" customHeight="1" x14ac:dyDescent="0.2">
      <c r="A73" s="21"/>
      <c r="B73" s="26" t="s">
        <v>5</v>
      </c>
      <c r="C73" s="31">
        <v>0.05</v>
      </c>
      <c r="D73" s="26"/>
      <c r="E73" s="35">
        <f>ROUND(E72*C73,2)</f>
        <v>74.13</v>
      </c>
      <c r="F73" s="21"/>
    </row>
    <row r="74" spans="1:6" ht="13.5" customHeight="1" x14ac:dyDescent="0.2">
      <c r="A74" s="21"/>
      <c r="B74" s="26" t="s">
        <v>4</v>
      </c>
      <c r="C74" s="43">
        <v>9.9750000000000005E-2</v>
      </c>
      <c r="D74" s="26"/>
      <c r="E74" s="36">
        <f>ROUND(E72*C74,2)</f>
        <v>147.88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1704.5100000000002</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1704.5100000000002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0E413F40-77B7-4B60-AB9A-D47322F5943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8B7B-03B0-4E77-A277-6CBD5ACC318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455</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2"/>
      <c r="C52" s="182"/>
      <c r="D52" s="182"/>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4.25" x14ac:dyDescent="0.2">
      <c r="A67" s="21"/>
      <c r="B67" s="171"/>
      <c r="C67" s="171"/>
      <c r="D67" s="171"/>
      <c r="E67" s="28"/>
      <c r="F67" s="21"/>
    </row>
    <row r="68" spans="1:6" ht="13.5" customHeight="1" x14ac:dyDescent="0.2">
      <c r="A68" s="21"/>
      <c r="B68" s="171"/>
      <c r="C68" s="171"/>
      <c r="D68" s="171"/>
      <c r="E68" s="28"/>
      <c r="F68" s="21"/>
    </row>
    <row r="69" spans="1:6" ht="13.5" customHeight="1" x14ac:dyDescent="0.2">
      <c r="A69" s="21"/>
      <c r="B69" s="25" t="s">
        <v>18</v>
      </c>
      <c r="C69" s="26"/>
      <c r="D69" s="26"/>
      <c r="E69" s="29">
        <f>4*265</f>
        <v>1060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1060</v>
      </c>
      <c r="F72" s="21"/>
    </row>
    <row r="73" spans="1:6" ht="13.5" customHeight="1" x14ac:dyDescent="0.2">
      <c r="A73" s="21"/>
      <c r="B73" s="26" t="s">
        <v>5</v>
      </c>
      <c r="C73" s="31">
        <v>0.05</v>
      </c>
      <c r="D73" s="26"/>
      <c r="E73" s="35">
        <f>ROUND(E72*C73,2)</f>
        <v>53</v>
      </c>
      <c r="F73" s="21"/>
    </row>
    <row r="74" spans="1:6" ht="13.5" customHeight="1" x14ac:dyDescent="0.2">
      <c r="A74" s="21"/>
      <c r="B74" s="26" t="s">
        <v>4</v>
      </c>
      <c r="C74" s="43">
        <v>9.9750000000000005E-2</v>
      </c>
      <c r="D74" s="26"/>
      <c r="E74" s="36">
        <f>ROUND(E72*C74,2)</f>
        <v>105.74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1218.74</v>
      </c>
      <c r="F76" s="21"/>
    </row>
    <row r="77" spans="1:6" ht="15.75" thickTop="1" x14ac:dyDescent="0.2">
      <c r="A77" s="21"/>
      <c r="B77" s="173"/>
      <c r="C77" s="173"/>
      <c r="D77" s="173"/>
      <c r="E77" s="37"/>
      <c r="F77" s="21"/>
    </row>
    <row r="78" spans="1:6" ht="15" x14ac:dyDescent="0.2">
      <c r="A78" s="21"/>
      <c r="B78" s="172" t="s">
        <v>21</v>
      </c>
      <c r="C78" s="172"/>
      <c r="D78" s="172"/>
      <c r="E78" s="37">
        <v>0</v>
      </c>
      <c r="F78" s="21"/>
    </row>
    <row r="79" spans="1:6" ht="15" x14ac:dyDescent="0.2">
      <c r="A79" s="21"/>
      <c r="B79" s="173"/>
      <c r="C79" s="173"/>
      <c r="D79" s="173"/>
      <c r="E79" s="37"/>
      <c r="F79" s="21"/>
    </row>
    <row r="80" spans="1:6" ht="19.5" customHeight="1" x14ac:dyDescent="0.2">
      <c r="A80" s="21"/>
      <c r="B80" s="38" t="s">
        <v>20</v>
      </c>
      <c r="C80" s="39"/>
      <c r="D80" s="39"/>
      <c r="E80" s="40">
        <f>E76-E78</f>
        <v>1218.74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7"/>
      <c r="C83" s="177"/>
      <c r="D83" s="177"/>
      <c r="E83" s="177"/>
      <c r="F83" s="21"/>
    </row>
    <row r="84" spans="1:6" ht="14.25" x14ac:dyDescent="0.2">
      <c r="A84" s="170" t="s">
        <v>276</v>
      </c>
      <c r="B84" s="170"/>
      <c r="C84" s="170"/>
      <c r="D84" s="170"/>
      <c r="E84" s="170"/>
      <c r="F84" s="170"/>
    </row>
    <row r="85" spans="1:6" ht="14.25" x14ac:dyDescent="0.2">
      <c r="A85" s="168" t="s">
        <v>277</v>
      </c>
      <c r="B85" s="168"/>
      <c r="C85" s="168"/>
      <c r="D85" s="168"/>
      <c r="E85" s="168"/>
      <c r="F85" s="168"/>
    </row>
    <row r="86" spans="1:6" x14ac:dyDescent="0.2">
      <c r="A86" s="21"/>
      <c r="B86" s="21"/>
      <c r="C86" s="21"/>
      <c r="D86" s="21"/>
      <c r="E86" s="21"/>
      <c r="F86" s="21"/>
    </row>
    <row r="87" spans="1:6" x14ac:dyDescent="0.2">
      <c r="A87" s="21"/>
      <c r="B87" s="178"/>
      <c r="C87" s="178"/>
      <c r="D87" s="178"/>
      <c r="E87" s="178"/>
      <c r="F87" s="21"/>
    </row>
    <row r="88" spans="1:6" ht="15" x14ac:dyDescent="0.2">
      <c r="A88" s="169" t="s">
        <v>8</v>
      </c>
      <c r="B88" s="169"/>
      <c r="C88" s="169"/>
      <c r="D88" s="169"/>
      <c r="E88" s="169"/>
      <c r="F88" s="169"/>
    </row>
    <row r="90" spans="1:6" ht="39.75" customHeight="1" x14ac:dyDescent="0.2">
      <c r="B90" s="175"/>
      <c r="C90" s="176"/>
      <c r="D90" s="176"/>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FA11A01E-3B3F-4D25-ACF3-2A62D21D87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4EA5-7880-4AB3-8C4C-85180D9ACDA8}">
  <sheetPr>
    <pageSetUpPr fitToPage="1"/>
  </sheetPr>
  <dimension ref="A12:F91"/>
  <sheetViews>
    <sheetView view="pageBreakPreview" topLeftCell="A4"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457</v>
      </c>
      <c r="F28" s="21"/>
    </row>
    <row r="29" spans="1:6" ht="13.5" thickBot="1" x14ac:dyDescent="0.25">
      <c r="A29" s="19"/>
      <c r="B29" s="19"/>
      <c r="C29" s="19"/>
      <c r="D29" s="19"/>
      <c r="E29" s="19"/>
      <c r="F29" s="20"/>
    </row>
    <row r="30" spans="1:6" s="41" customFormat="1" ht="21.75" customHeight="1" x14ac:dyDescent="0.2">
      <c r="A30" s="174" t="s">
        <v>0</v>
      </c>
      <c r="B30" s="174"/>
      <c r="C30" s="174"/>
      <c r="D30" s="174"/>
      <c r="E30" s="174"/>
      <c r="F30" s="174"/>
    </row>
    <row r="31" spans="1:6" x14ac:dyDescent="0.2">
      <c r="A31" s="17"/>
      <c r="B31" s="18"/>
      <c r="C31" s="17"/>
      <c r="D31" s="17"/>
      <c r="E31" s="17"/>
    </row>
    <row r="32" spans="1:6" ht="14.25" x14ac:dyDescent="0.2">
      <c r="A32" s="21"/>
      <c r="B32" s="22" t="s">
        <v>166</v>
      </c>
      <c r="C32" s="22"/>
      <c r="D32" s="22"/>
      <c r="E32" s="28"/>
      <c r="F32" s="21"/>
    </row>
    <row r="33" spans="1:6" ht="14.25" x14ac:dyDescent="0.2">
      <c r="A33" s="21"/>
      <c r="B33" s="171"/>
      <c r="C33" s="171"/>
      <c r="D33" s="171"/>
      <c r="E33" s="28"/>
      <c r="F33" s="21"/>
    </row>
    <row r="34" spans="1:6" ht="14.25" x14ac:dyDescent="0.2">
      <c r="A34" s="21"/>
      <c r="B34" s="182"/>
      <c r="C34" s="182"/>
      <c r="D34" s="182"/>
      <c r="E34" s="28"/>
      <c r="F34" s="21"/>
    </row>
    <row r="35" spans="1:6" ht="29.25" customHeight="1" x14ac:dyDescent="0.2">
      <c r="A35" s="21"/>
      <c r="B35" s="171" t="s">
        <v>458</v>
      </c>
      <c r="C35" s="171"/>
      <c r="D35" s="171"/>
      <c r="E35" s="28"/>
      <c r="F35" s="21"/>
    </row>
    <row r="36" spans="1:6" ht="14.25" x14ac:dyDescent="0.2">
      <c r="A36" s="21"/>
      <c r="B36" s="171"/>
      <c r="C36" s="171"/>
      <c r="D36" s="171"/>
      <c r="E36" s="28"/>
      <c r="F36" s="21"/>
    </row>
    <row r="37" spans="1:6" ht="14.25" x14ac:dyDescent="0.2">
      <c r="A37" s="21"/>
      <c r="B37" s="171" t="s">
        <v>459</v>
      </c>
      <c r="C37" s="171"/>
      <c r="D37" s="171"/>
      <c r="E37" s="28"/>
      <c r="F37" s="21"/>
    </row>
    <row r="38" spans="1:6" ht="14.25" x14ac:dyDescent="0.2">
      <c r="A38" s="21"/>
      <c r="B38" s="171"/>
      <c r="C38" s="171"/>
      <c r="D38" s="171"/>
      <c r="E38" s="28"/>
      <c r="F38" s="21"/>
    </row>
    <row r="39" spans="1:6" ht="14.25" x14ac:dyDescent="0.2">
      <c r="A39" s="21"/>
      <c r="B39" s="171" t="s">
        <v>460</v>
      </c>
      <c r="C39" s="171"/>
      <c r="D39" s="171"/>
      <c r="E39" s="28"/>
      <c r="F39" s="21"/>
    </row>
    <row r="40" spans="1:6" ht="14.25" x14ac:dyDescent="0.2">
      <c r="A40" s="21"/>
      <c r="B40" s="171"/>
      <c r="C40" s="171"/>
      <c r="D40" s="171"/>
      <c r="E40" s="28"/>
      <c r="F40" s="21"/>
    </row>
    <row r="41" spans="1:6" ht="14.25" x14ac:dyDescent="0.2">
      <c r="A41" s="21"/>
      <c r="B41" s="171"/>
      <c r="C41" s="171"/>
      <c r="D41" s="171"/>
      <c r="E41" s="28"/>
      <c r="F41" s="21"/>
    </row>
    <row r="42" spans="1:6" ht="14.25" x14ac:dyDescent="0.2">
      <c r="A42" s="21"/>
      <c r="B42" s="171"/>
      <c r="C42" s="171"/>
      <c r="D42" s="171"/>
      <c r="E42" s="28"/>
      <c r="F42" s="21"/>
    </row>
    <row r="43" spans="1:6" ht="14.25" x14ac:dyDescent="0.2">
      <c r="A43" s="21"/>
      <c r="B43" s="171"/>
      <c r="C43" s="171"/>
      <c r="D43" s="171"/>
      <c r="E43" s="28"/>
      <c r="F43" s="21"/>
    </row>
    <row r="44" spans="1:6" ht="14.25" x14ac:dyDescent="0.2">
      <c r="A44" s="21"/>
      <c r="B44" s="171"/>
      <c r="C44" s="171"/>
      <c r="D44" s="171"/>
      <c r="E44" s="28"/>
      <c r="F44" s="21"/>
    </row>
    <row r="45" spans="1:6" ht="29.25" customHeight="1" x14ac:dyDescent="0.2">
      <c r="A45" s="21"/>
      <c r="B45" s="171"/>
      <c r="C45" s="171"/>
      <c r="D45" s="171"/>
      <c r="E45" s="28"/>
      <c r="F45" s="21"/>
    </row>
    <row r="46" spans="1:6" ht="14.25" x14ac:dyDescent="0.2">
      <c r="A46" s="21"/>
      <c r="B46" s="171"/>
      <c r="C46" s="171"/>
      <c r="D46" s="171"/>
      <c r="E46" s="28"/>
      <c r="F46" s="21"/>
    </row>
    <row r="47" spans="1:6" ht="14.25" x14ac:dyDescent="0.2">
      <c r="A47" s="21"/>
      <c r="B47" s="171"/>
      <c r="C47" s="171"/>
      <c r="D47" s="171"/>
      <c r="E47" s="28"/>
      <c r="F47" s="21"/>
    </row>
    <row r="48" spans="1:6" ht="14.25" x14ac:dyDescent="0.2">
      <c r="A48" s="21"/>
      <c r="B48" s="171"/>
      <c r="C48" s="171"/>
      <c r="D48" s="171"/>
      <c r="E48" s="28"/>
      <c r="F48" s="21"/>
    </row>
    <row r="49" spans="1:6" ht="14.25" x14ac:dyDescent="0.2">
      <c r="A49" s="21"/>
      <c r="B49" s="171"/>
      <c r="C49" s="171"/>
      <c r="D49" s="171"/>
      <c r="E49" s="28"/>
      <c r="F49" s="21"/>
    </row>
    <row r="50" spans="1:6" ht="14.25" x14ac:dyDescent="0.2">
      <c r="A50" s="21"/>
      <c r="B50" s="171"/>
      <c r="C50" s="171"/>
      <c r="D50" s="171"/>
      <c r="E50" s="28"/>
      <c r="F50" s="21"/>
    </row>
    <row r="51" spans="1:6" ht="14.25" x14ac:dyDescent="0.2">
      <c r="A51" s="21"/>
      <c r="B51" s="171"/>
      <c r="C51" s="171"/>
      <c r="D51" s="171"/>
      <c r="E51" s="28"/>
      <c r="F51" s="21"/>
    </row>
    <row r="52" spans="1:6" ht="14.25" x14ac:dyDescent="0.2">
      <c r="A52" s="21"/>
      <c r="B52" s="171"/>
      <c r="C52" s="171"/>
      <c r="D52" s="171"/>
      <c r="E52" s="28"/>
      <c r="F52" s="21"/>
    </row>
    <row r="53" spans="1:6" ht="14.25" x14ac:dyDescent="0.2">
      <c r="A53" s="21"/>
      <c r="B53" s="171"/>
      <c r="C53" s="171"/>
      <c r="D53" s="171"/>
      <c r="E53" s="28"/>
      <c r="F53" s="21"/>
    </row>
    <row r="54" spans="1:6" ht="14.25" x14ac:dyDescent="0.2">
      <c r="A54" s="21"/>
      <c r="B54" s="171"/>
      <c r="C54" s="171"/>
      <c r="D54" s="171"/>
      <c r="E54" s="28"/>
      <c r="F54" s="21"/>
    </row>
    <row r="55" spans="1:6" ht="14.25" x14ac:dyDescent="0.2">
      <c r="A55" s="21"/>
      <c r="B55" s="171"/>
      <c r="C55" s="171"/>
      <c r="D55" s="171"/>
      <c r="E55" s="28"/>
      <c r="F55" s="21"/>
    </row>
    <row r="56" spans="1:6" ht="14.25" x14ac:dyDescent="0.2">
      <c r="A56" s="21"/>
      <c r="B56" s="171"/>
      <c r="C56" s="171"/>
      <c r="D56" s="171"/>
      <c r="E56" s="28"/>
      <c r="F56" s="21"/>
    </row>
    <row r="57" spans="1:6" ht="14.25" x14ac:dyDescent="0.2">
      <c r="A57" s="21"/>
      <c r="B57" s="171"/>
      <c r="C57" s="171"/>
      <c r="D57" s="171"/>
      <c r="E57" s="28"/>
      <c r="F57" s="21"/>
    </row>
    <row r="58" spans="1:6" ht="14.25" x14ac:dyDescent="0.2">
      <c r="A58" s="21"/>
      <c r="B58" s="171"/>
      <c r="C58" s="171"/>
      <c r="D58" s="171"/>
      <c r="E58" s="28"/>
      <c r="F58" s="21"/>
    </row>
    <row r="59" spans="1:6" ht="14.25" x14ac:dyDescent="0.2">
      <c r="A59" s="21"/>
      <c r="B59" s="171"/>
      <c r="C59" s="171"/>
      <c r="D59" s="171"/>
      <c r="E59" s="28"/>
      <c r="F59" s="21"/>
    </row>
    <row r="60" spans="1:6" ht="14.25" x14ac:dyDescent="0.2">
      <c r="A60" s="21"/>
      <c r="B60" s="171"/>
      <c r="C60" s="171"/>
      <c r="D60" s="171"/>
      <c r="E60" s="28"/>
      <c r="F60" s="21"/>
    </row>
    <row r="61" spans="1:6" ht="14.25" x14ac:dyDescent="0.2">
      <c r="A61" s="21"/>
      <c r="B61" s="171"/>
      <c r="C61" s="171"/>
      <c r="D61" s="171"/>
      <c r="E61" s="28"/>
      <c r="F61" s="21"/>
    </row>
    <row r="62" spans="1:6" ht="14.25" x14ac:dyDescent="0.2">
      <c r="A62" s="21"/>
      <c r="B62" s="171"/>
      <c r="C62" s="171"/>
      <c r="D62" s="171"/>
      <c r="E62" s="28"/>
      <c r="F62" s="21"/>
    </row>
    <row r="63" spans="1:6" ht="14.25" x14ac:dyDescent="0.2">
      <c r="A63" s="21"/>
      <c r="B63" s="171"/>
      <c r="C63" s="171"/>
      <c r="D63" s="171"/>
      <c r="E63" s="28"/>
      <c r="F63" s="21"/>
    </row>
    <row r="64" spans="1:6" ht="14.25" x14ac:dyDescent="0.2">
      <c r="A64" s="21"/>
      <c r="B64" s="171"/>
      <c r="C64" s="171"/>
      <c r="D64" s="171"/>
      <c r="E64" s="28"/>
      <c r="F64" s="21"/>
    </row>
    <row r="65" spans="1:6" ht="14.25" x14ac:dyDescent="0.2">
      <c r="A65" s="21"/>
      <c r="B65" s="171"/>
      <c r="C65" s="171"/>
      <c r="D65" s="171"/>
      <c r="E65" s="28"/>
      <c r="F65" s="21"/>
    </row>
    <row r="66" spans="1:6" ht="14.25" x14ac:dyDescent="0.2">
      <c r="A66" s="21"/>
      <c r="B66" s="171"/>
      <c r="C66" s="171"/>
      <c r="D66" s="171"/>
      <c r="E66" s="28"/>
      <c r="F66" s="21"/>
    </row>
    <row r="67" spans="1:6" ht="13.5" customHeight="1" x14ac:dyDescent="0.2">
      <c r="A67" s="21"/>
      <c r="B67" s="171"/>
      <c r="C67" s="171"/>
      <c r="D67" s="171"/>
      <c r="E67" s="28"/>
      <c r="F67" s="21"/>
    </row>
    <row r="68" spans="1:6" ht="13.5" customHeight="1" x14ac:dyDescent="0.2">
      <c r="A68" s="21"/>
      <c r="B68" s="25" t="s">
        <v>18</v>
      </c>
      <c r="C68" s="26"/>
      <c r="D68" s="26"/>
      <c r="E68" s="29">
        <f>13*285</f>
        <v>3705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3705</v>
      </c>
      <c r="F71" s="21"/>
    </row>
    <row r="72" spans="1:6" ht="13.5" customHeight="1" x14ac:dyDescent="0.2">
      <c r="A72" s="21"/>
      <c r="B72" s="26" t="s">
        <v>5</v>
      </c>
      <c r="C72" s="31">
        <v>0.05</v>
      </c>
      <c r="D72" s="26"/>
      <c r="E72" s="35">
        <f>ROUND(E71*C72,2)</f>
        <v>185.25</v>
      </c>
      <c r="F72" s="21"/>
    </row>
    <row r="73" spans="1:6" ht="13.5" customHeight="1" x14ac:dyDescent="0.2">
      <c r="A73" s="21"/>
      <c r="B73" s="26" t="s">
        <v>4</v>
      </c>
      <c r="C73" s="43">
        <v>9.9750000000000005E-2</v>
      </c>
      <c r="D73" s="26"/>
      <c r="E73" s="36">
        <f>ROUND(E71*C73,2)</f>
        <v>369.57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4259.82</v>
      </c>
      <c r="F75" s="21"/>
    </row>
    <row r="76" spans="1:6" ht="15.75" thickTop="1" x14ac:dyDescent="0.2">
      <c r="A76" s="21"/>
      <c r="B76" s="173"/>
      <c r="C76" s="173"/>
      <c r="D76" s="173"/>
      <c r="E76" s="37"/>
      <c r="F76" s="21"/>
    </row>
    <row r="77" spans="1:6" ht="15" x14ac:dyDescent="0.2">
      <c r="A77" s="21"/>
      <c r="B77" s="172" t="s">
        <v>21</v>
      </c>
      <c r="C77" s="172"/>
      <c r="D77" s="172"/>
      <c r="E77" s="37">
        <v>0</v>
      </c>
      <c r="F77" s="21"/>
    </row>
    <row r="78" spans="1:6" ht="15" x14ac:dyDescent="0.2">
      <c r="A78" s="21"/>
      <c r="B78" s="173"/>
      <c r="C78" s="173"/>
      <c r="D78" s="173"/>
      <c r="E78" s="37"/>
      <c r="F78" s="21"/>
    </row>
    <row r="79" spans="1:6" ht="19.5" customHeight="1" x14ac:dyDescent="0.2">
      <c r="A79" s="21"/>
      <c r="B79" s="38" t="s">
        <v>20</v>
      </c>
      <c r="C79" s="39"/>
      <c r="D79" s="39"/>
      <c r="E79" s="40">
        <f>E75-E77</f>
        <v>4259.82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7"/>
      <c r="C82" s="177"/>
      <c r="D82" s="177"/>
      <c r="E82" s="177"/>
      <c r="F82" s="21"/>
    </row>
    <row r="83" spans="1:6" ht="14.25" x14ac:dyDescent="0.2">
      <c r="A83" s="170" t="s">
        <v>276</v>
      </c>
      <c r="B83" s="170"/>
      <c r="C83" s="170"/>
      <c r="D83" s="170"/>
      <c r="E83" s="170"/>
      <c r="F83" s="170"/>
    </row>
    <row r="84" spans="1:6" ht="14.25" x14ac:dyDescent="0.2">
      <c r="A84" s="168" t="s">
        <v>277</v>
      </c>
      <c r="B84" s="168"/>
      <c r="C84" s="168"/>
      <c r="D84" s="168"/>
      <c r="E84" s="168"/>
      <c r="F84" s="168"/>
    </row>
    <row r="85" spans="1:6" x14ac:dyDescent="0.2">
      <c r="A85" s="21"/>
      <c r="B85" s="21"/>
      <c r="C85" s="21"/>
      <c r="D85" s="21"/>
      <c r="E85" s="21"/>
      <c r="F85" s="21"/>
    </row>
    <row r="86" spans="1:6" x14ac:dyDescent="0.2">
      <c r="A86" s="21"/>
      <c r="B86" s="178"/>
      <c r="C86" s="178"/>
      <c r="D86" s="178"/>
      <c r="E86" s="178"/>
      <c r="F86" s="21"/>
    </row>
    <row r="87" spans="1:6" ht="15" x14ac:dyDescent="0.2">
      <c r="A87" s="169" t="s">
        <v>8</v>
      </c>
      <c r="B87" s="169"/>
      <c r="C87" s="169"/>
      <c r="D87" s="169"/>
      <c r="E87" s="169"/>
      <c r="F87" s="169"/>
    </row>
    <row r="89" spans="1:6" ht="39.75" customHeight="1" x14ac:dyDescent="0.2">
      <c r="B89" s="175"/>
      <c r="C89" s="176"/>
      <c r="D89" s="176"/>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C5EE2DA5-FEAD-479D-B5C6-789B330D51A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176</vt:i4>
      </vt:variant>
      <vt:variant>
        <vt:lpstr>Plages nommées</vt:lpstr>
      </vt:variant>
      <vt:variant>
        <vt:i4>431</vt:i4>
      </vt:variant>
    </vt:vector>
  </HeadingPairs>
  <TitlesOfParts>
    <vt:vector size="607" baseType="lpstr">
      <vt:lpstr>28-01-13</vt:lpstr>
      <vt:lpstr>28-01-13 (2)</vt:lpstr>
      <vt:lpstr>28-01-13 (3)</vt:lpstr>
      <vt:lpstr>21-02-13</vt:lpstr>
      <vt:lpstr>09-03-13</vt:lpstr>
      <vt:lpstr>09-03-13 (2)</vt:lpstr>
      <vt:lpstr>09-03-13 (3)</vt:lpstr>
      <vt:lpstr>22-03-13</vt:lpstr>
      <vt:lpstr>22-03-13 (2)</vt:lpstr>
      <vt:lpstr>22-03-13 (3)</vt:lpstr>
      <vt:lpstr>06-04-13</vt:lpstr>
      <vt:lpstr>06-04-13 (2)</vt:lpstr>
      <vt:lpstr>06-04-13 (3)</vt:lpstr>
      <vt:lpstr>19-04-13</vt:lpstr>
      <vt:lpstr>19-04-13 (2)</vt:lpstr>
      <vt:lpstr>19-04-13 (3)</vt:lpstr>
      <vt:lpstr>10-05-13</vt:lpstr>
      <vt:lpstr>05-07-13</vt:lpstr>
      <vt:lpstr>26-08-13</vt:lpstr>
      <vt:lpstr>11-09-13</vt:lpstr>
      <vt:lpstr>30-09-13</vt:lpstr>
      <vt:lpstr>17-02-14GVMI</vt:lpstr>
      <vt:lpstr>17-02-14Exc</vt:lpstr>
      <vt:lpstr>17-02-14Seb</vt:lpstr>
      <vt:lpstr>17-02-14Jer</vt:lpstr>
      <vt:lpstr>17-02-14Cath</vt:lpstr>
      <vt:lpstr>17-02-14-9199</vt:lpstr>
      <vt:lpstr>17-02-14-LP</vt:lpstr>
      <vt:lpstr>29-04-14Seb</vt:lpstr>
      <vt:lpstr>29-04-14Jer</vt:lpstr>
      <vt:lpstr>29-04-14Cath</vt:lpstr>
      <vt:lpstr>29-04-14Ben</vt:lpstr>
      <vt:lpstr>29-04-14Exc</vt:lpstr>
      <vt:lpstr>29-04-14-9216</vt:lpstr>
      <vt:lpstr>29-04-14-Holdco</vt:lpstr>
      <vt:lpstr>29-04-14-Immoco</vt:lpstr>
      <vt:lpstr>03-09-14Seb</vt:lpstr>
      <vt:lpstr>03-09-14Jer</vt:lpstr>
      <vt:lpstr>03-09-14Cath</vt:lpstr>
      <vt:lpstr>03-09-14Ben</vt:lpstr>
      <vt:lpstr>03-09-14Exc</vt:lpstr>
      <vt:lpstr>03-09-14-9216</vt:lpstr>
      <vt:lpstr>30-04-15Seb</vt:lpstr>
      <vt:lpstr>30-04-15Seb (2)</vt:lpstr>
      <vt:lpstr>30-04-15Jer</vt:lpstr>
      <vt:lpstr>30-04-15Cat</vt:lpstr>
      <vt:lpstr>30-04-15Ben</vt:lpstr>
      <vt:lpstr>30-04-15Exc</vt:lpstr>
      <vt:lpstr>17-05-16-Holdco</vt:lpstr>
      <vt:lpstr>17-05-16 - Exc</vt:lpstr>
      <vt:lpstr>17-05-16Cat</vt:lpstr>
      <vt:lpstr>17-05-16Ben</vt:lpstr>
      <vt:lpstr>17-05-16Seb</vt:lpstr>
      <vt:lpstr>17-05-16Jer</vt:lpstr>
      <vt:lpstr>17-05-16-9216</vt:lpstr>
      <vt:lpstr>17-05-16AAK</vt:lpstr>
      <vt:lpstr>06-07-16-9216</vt:lpstr>
      <vt:lpstr>06-07-16Ben</vt:lpstr>
      <vt:lpstr>06-09-16</vt:lpstr>
      <vt:lpstr>08-09-16</vt:lpstr>
      <vt:lpstr>08-09-16 (2)</vt:lpstr>
      <vt:lpstr>10-11-16</vt:lpstr>
      <vt:lpstr>06-02-17Holdco</vt:lpstr>
      <vt:lpstr>#1702corrigée</vt:lpstr>
      <vt:lpstr>06-02-17AAK</vt:lpstr>
      <vt:lpstr>18-03-17</vt:lpstr>
      <vt:lpstr>18-03-17-2339</vt:lpstr>
      <vt:lpstr>18-03-17-AAK</vt:lpstr>
      <vt:lpstr>08-05-17</vt:lpstr>
      <vt:lpstr>02-07-17</vt:lpstr>
      <vt:lpstr>02-07-17-AAK (2)</vt:lpstr>
      <vt:lpstr>21-07-17-GVMI</vt:lpstr>
      <vt:lpstr>21-07-17-2339</vt:lpstr>
      <vt:lpstr>31-08-17-2339</vt:lpstr>
      <vt:lpstr>19-12-17</vt:lpstr>
      <vt:lpstr>19-02-18-2339</vt:lpstr>
      <vt:lpstr>19-02-18-9199</vt:lpstr>
      <vt:lpstr>18-04-18</vt:lpstr>
      <vt:lpstr>18-04-18(2)</vt:lpstr>
      <vt:lpstr>14-06-18</vt:lpstr>
      <vt:lpstr>14-06-18(2)</vt:lpstr>
      <vt:lpstr>17-07-18</vt:lpstr>
      <vt:lpstr>26-09-18</vt:lpstr>
      <vt:lpstr>26-09-18(2)</vt:lpstr>
      <vt:lpstr>15-12-18</vt:lpstr>
      <vt:lpstr>15-12-18(2)</vt:lpstr>
      <vt:lpstr>05-03-19</vt:lpstr>
      <vt:lpstr>05-03-19(2)</vt:lpstr>
      <vt:lpstr>05-03-19(3)</vt:lpstr>
      <vt:lpstr>19-04-19</vt:lpstr>
      <vt:lpstr>19-04-19-2</vt:lpstr>
      <vt:lpstr>28-04-19</vt:lpstr>
      <vt:lpstr>08-10-19</vt:lpstr>
      <vt:lpstr>08-10-19 (2)</vt:lpstr>
      <vt:lpstr>08-10-19 (3)</vt:lpstr>
      <vt:lpstr>16-12-19</vt:lpstr>
      <vt:lpstr>16-12-19(2)</vt:lpstr>
      <vt:lpstr>16-12-19(3)</vt:lpstr>
      <vt:lpstr>06-03-20</vt:lpstr>
      <vt:lpstr>06-03-20(2)</vt:lpstr>
      <vt:lpstr>06-03-20(3)</vt:lpstr>
      <vt:lpstr>06-03-20(4)</vt:lpstr>
      <vt:lpstr>06-03-20(5)</vt:lpstr>
      <vt:lpstr>24-07-20</vt:lpstr>
      <vt:lpstr>24-07-20(2)</vt:lpstr>
      <vt:lpstr>24-07-20(3)</vt:lpstr>
      <vt:lpstr>24-07-20(4)</vt:lpstr>
      <vt:lpstr>24-07-20(5)</vt:lpstr>
      <vt:lpstr>24-07-20(6)</vt:lpstr>
      <vt:lpstr>02-12-20</vt:lpstr>
      <vt:lpstr>14-12-20</vt:lpstr>
      <vt:lpstr>15-12-20</vt:lpstr>
      <vt:lpstr>15-12-20 (2)</vt:lpstr>
      <vt:lpstr>04-03-21</vt:lpstr>
      <vt:lpstr>04-03-21 (2)</vt:lpstr>
      <vt:lpstr>04-03-21(3)</vt:lpstr>
      <vt:lpstr>04-03-21(4)</vt:lpstr>
      <vt:lpstr>17-04-21</vt:lpstr>
      <vt:lpstr>17-04-21 (2)</vt:lpstr>
      <vt:lpstr>17-04-21(3)</vt:lpstr>
      <vt:lpstr>21-05-21</vt:lpstr>
      <vt:lpstr>21-05-21(2)</vt:lpstr>
      <vt:lpstr>21-05-21(3)</vt:lpstr>
      <vt:lpstr>21-05-21(4)</vt:lpstr>
      <vt:lpstr>18-06-21</vt:lpstr>
      <vt:lpstr>18-06-21(2)</vt:lpstr>
      <vt:lpstr>18-06-21(3)</vt:lpstr>
      <vt:lpstr>18-06-21(4)</vt:lpstr>
      <vt:lpstr>21-07-21</vt:lpstr>
      <vt:lpstr>21-07-21 (2)</vt:lpstr>
      <vt:lpstr>21-07-21 (3)</vt:lpstr>
      <vt:lpstr>07-09-21</vt:lpstr>
      <vt:lpstr>07-09-21 (2)</vt:lpstr>
      <vt:lpstr>05-10-21</vt:lpstr>
      <vt:lpstr>28-03-22</vt:lpstr>
      <vt:lpstr>28-03-22(2)</vt:lpstr>
      <vt:lpstr>28-03-22(3)</vt:lpstr>
      <vt:lpstr>28-03-22(4)</vt:lpstr>
      <vt:lpstr>28-03-22(5)</vt:lpstr>
      <vt:lpstr>28-03-22(6)</vt:lpstr>
      <vt:lpstr>28-03-22(7)</vt:lpstr>
      <vt:lpstr>30-06-22</vt:lpstr>
      <vt:lpstr>06-11-22</vt:lpstr>
      <vt:lpstr>19-12-22</vt:lpstr>
      <vt:lpstr>19-12-22(2)</vt:lpstr>
      <vt:lpstr>19-12-22(3)</vt:lpstr>
      <vt:lpstr>21-03-23</vt:lpstr>
      <vt:lpstr>21-03-23(2)</vt:lpstr>
      <vt:lpstr>21-03-23(3)</vt:lpstr>
      <vt:lpstr>21-03-23(4)</vt:lpstr>
      <vt:lpstr>05-05-23</vt:lpstr>
      <vt:lpstr>05-06-23</vt:lpstr>
      <vt:lpstr>07-06-23</vt:lpstr>
      <vt:lpstr>03-10-23</vt:lpstr>
      <vt:lpstr>10-12-23</vt:lpstr>
      <vt:lpstr>18-02-24</vt:lpstr>
      <vt:lpstr>18-02-24(2)</vt:lpstr>
      <vt:lpstr>18-02-24(3)</vt:lpstr>
      <vt:lpstr>29-03-24</vt:lpstr>
      <vt:lpstr>22-04-24</vt:lpstr>
      <vt:lpstr>22-04-24(2)</vt:lpstr>
      <vt:lpstr>22-04-24(3)</vt:lpstr>
      <vt:lpstr>31-05-24</vt:lpstr>
      <vt:lpstr>31-05-24 (2)</vt:lpstr>
      <vt:lpstr>31-05-24(3)</vt:lpstr>
      <vt:lpstr>27-07-24</vt:lpstr>
      <vt:lpstr>27-07-24(2)</vt:lpstr>
      <vt:lpstr>27-07-24(3)</vt:lpstr>
      <vt:lpstr>27-07-24(4)</vt:lpstr>
      <vt:lpstr>2024-10-15 - 24-24528</vt:lpstr>
      <vt:lpstr>Activités</vt:lpstr>
      <vt:lpstr>2024-12-21 - 24-24687</vt:lpstr>
      <vt:lpstr>2024-12-21 - 24-24688</vt:lpstr>
      <vt:lpstr>2024-12-22 - 24-24709</vt:lpstr>
      <vt:lpstr>2025-03-02 - 25-24822</vt:lpstr>
      <vt:lpstr>2025-03-02 - 25-24823</vt:lpstr>
      <vt:lpstr>'#1702corrigée'!Liste_Activités</vt:lpstr>
      <vt:lpstr>'02-07-17'!Liste_Activités</vt:lpstr>
      <vt:lpstr>'02-07-17-AAK (2)'!Liste_Activités</vt:lpstr>
      <vt:lpstr>'02-12-20'!Liste_Activités</vt:lpstr>
      <vt:lpstr>'03-10-23'!Liste_Activités</vt:lpstr>
      <vt:lpstr>'04-03-21'!Liste_Activités</vt:lpstr>
      <vt:lpstr>'04-03-21 (2)'!Liste_Activités</vt:lpstr>
      <vt:lpstr>'04-03-21(3)'!Liste_Activités</vt:lpstr>
      <vt:lpstr>'04-03-21(4)'!Liste_Activités</vt:lpstr>
      <vt:lpstr>'05-03-19'!Liste_Activités</vt:lpstr>
      <vt:lpstr>'05-03-19(2)'!Liste_Activités</vt:lpstr>
      <vt:lpstr>'05-03-19(3)'!Liste_Activités</vt:lpstr>
      <vt:lpstr>'05-05-23'!Liste_Activités</vt:lpstr>
      <vt:lpstr>'05-06-23'!Liste_Activités</vt:lpstr>
      <vt:lpstr>'05-10-21'!Liste_Activités</vt:lpstr>
      <vt:lpstr>'06-02-17AAK'!Liste_Activités</vt:lpstr>
      <vt:lpstr>'06-02-17Holdco'!Liste_Activités</vt:lpstr>
      <vt:lpstr>'06-03-20'!Liste_Activités</vt:lpstr>
      <vt:lpstr>'06-03-20(2)'!Liste_Activités</vt:lpstr>
      <vt:lpstr>'06-03-20(3)'!Liste_Activités</vt:lpstr>
      <vt:lpstr>'06-03-20(4)'!Liste_Activités</vt:lpstr>
      <vt:lpstr>'06-03-20(5)'!Liste_Activités</vt:lpstr>
      <vt:lpstr>'06-07-16-9216'!Liste_Activités</vt:lpstr>
      <vt:lpstr>'06-07-16Ben'!Liste_Activités</vt:lpstr>
      <vt:lpstr>'06-09-16'!Liste_Activités</vt:lpstr>
      <vt:lpstr>'06-11-22'!Liste_Activités</vt:lpstr>
      <vt:lpstr>'07-06-23'!Liste_Activités</vt:lpstr>
      <vt:lpstr>'07-09-21'!Liste_Activités</vt:lpstr>
      <vt:lpstr>'07-09-21 (2)'!Liste_Activités</vt:lpstr>
      <vt:lpstr>'08-05-17'!Liste_Activités</vt:lpstr>
      <vt:lpstr>'08-09-16'!Liste_Activités</vt:lpstr>
      <vt:lpstr>'08-09-16 (2)'!Liste_Activités</vt:lpstr>
      <vt:lpstr>'08-10-19'!Liste_Activités</vt:lpstr>
      <vt:lpstr>'08-10-19 (2)'!Liste_Activités</vt:lpstr>
      <vt:lpstr>'08-10-19 (3)'!Liste_Activités</vt:lpstr>
      <vt:lpstr>'10-11-16'!Liste_Activités</vt:lpstr>
      <vt:lpstr>'10-12-23'!Liste_Activités</vt:lpstr>
      <vt:lpstr>'14-06-18'!Liste_Activités</vt:lpstr>
      <vt:lpstr>'14-06-18(2)'!Liste_Activités</vt:lpstr>
      <vt:lpstr>'14-12-20'!Liste_Activités</vt:lpstr>
      <vt:lpstr>'15-12-18'!Liste_Activités</vt:lpstr>
      <vt:lpstr>'15-12-18(2)'!Liste_Activités</vt:lpstr>
      <vt:lpstr>'15-12-20'!Liste_Activités</vt:lpstr>
      <vt:lpstr>'15-12-20 (2)'!Liste_Activités</vt:lpstr>
      <vt:lpstr>'16-12-19'!Liste_Activités</vt:lpstr>
      <vt:lpstr>'16-12-19(2)'!Liste_Activités</vt:lpstr>
      <vt:lpstr>'16-12-19(3)'!Liste_Activités</vt:lpstr>
      <vt:lpstr>'17-04-21'!Liste_Activités</vt:lpstr>
      <vt:lpstr>'17-04-21 (2)'!Liste_Activités</vt:lpstr>
      <vt:lpstr>'17-04-21(3)'!Liste_Activités</vt:lpstr>
      <vt:lpstr>'17-05-16 - Exc'!Liste_Activités</vt:lpstr>
      <vt:lpstr>'17-05-16-9216'!Liste_Activités</vt:lpstr>
      <vt:lpstr>'17-05-16AAK'!Liste_Activités</vt:lpstr>
      <vt:lpstr>'17-05-16Ben'!Liste_Activités</vt:lpstr>
      <vt:lpstr>'17-05-16Cat'!Liste_Activités</vt:lpstr>
      <vt:lpstr>'17-05-16-Holdco'!Liste_Activités</vt:lpstr>
      <vt:lpstr>'17-05-16Jer'!Liste_Activités</vt:lpstr>
      <vt:lpstr>'17-05-16Seb'!Liste_Activités</vt:lpstr>
      <vt:lpstr>'17-07-18'!Liste_Activités</vt:lpstr>
      <vt:lpstr>'18-02-24'!Liste_Activités</vt:lpstr>
      <vt:lpstr>'18-02-24(2)'!Liste_Activités</vt:lpstr>
      <vt:lpstr>'18-02-24(3)'!Liste_Activités</vt:lpstr>
      <vt:lpstr>'18-03-17'!Liste_Activités</vt:lpstr>
      <vt:lpstr>'18-03-17-2339'!Liste_Activités</vt:lpstr>
      <vt:lpstr>'18-03-17-AAK'!Liste_Activités</vt:lpstr>
      <vt:lpstr>'18-04-18'!Liste_Activités</vt:lpstr>
      <vt:lpstr>'18-04-18(2)'!Liste_Activités</vt:lpstr>
      <vt:lpstr>'18-06-21'!Liste_Activités</vt:lpstr>
      <vt:lpstr>'18-06-21(2)'!Liste_Activités</vt:lpstr>
      <vt:lpstr>'18-06-21(3)'!Liste_Activités</vt:lpstr>
      <vt:lpstr>'18-06-21(4)'!Liste_Activités</vt:lpstr>
      <vt:lpstr>'19-02-18-2339'!Liste_Activités</vt:lpstr>
      <vt:lpstr>'19-02-18-9199'!Liste_Activités</vt:lpstr>
      <vt:lpstr>'19-04-19'!Liste_Activités</vt:lpstr>
      <vt:lpstr>'19-04-19-2'!Liste_Activités</vt:lpstr>
      <vt:lpstr>'19-12-17'!Liste_Activités</vt:lpstr>
      <vt:lpstr>'19-12-22'!Liste_Activités</vt:lpstr>
      <vt:lpstr>'19-12-22(2)'!Liste_Activités</vt:lpstr>
      <vt:lpstr>'19-12-22(3)'!Liste_Activités</vt:lpstr>
      <vt:lpstr>'21-03-23'!Liste_Activités</vt:lpstr>
      <vt:lpstr>'21-03-23(2)'!Liste_Activités</vt:lpstr>
      <vt:lpstr>'21-03-23(3)'!Liste_Activités</vt:lpstr>
      <vt:lpstr>'21-03-23(4)'!Liste_Activités</vt:lpstr>
      <vt:lpstr>'21-05-21'!Liste_Activités</vt:lpstr>
      <vt:lpstr>'21-05-21(2)'!Liste_Activités</vt:lpstr>
      <vt:lpstr>'21-05-21(3)'!Liste_Activités</vt:lpstr>
      <vt:lpstr>'21-05-21(4)'!Liste_Activités</vt:lpstr>
      <vt:lpstr>'21-07-17-2339'!Liste_Activités</vt:lpstr>
      <vt:lpstr>'21-07-17-GVMI'!Liste_Activités</vt:lpstr>
      <vt:lpstr>'21-07-21'!Liste_Activités</vt:lpstr>
      <vt:lpstr>'21-07-21 (2)'!Liste_Activités</vt:lpstr>
      <vt:lpstr>'21-07-21 (3)'!Liste_Activités</vt:lpstr>
      <vt:lpstr>'22-04-24'!Liste_Activités</vt:lpstr>
      <vt:lpstr>'22-04-24(2)'!Liste_Activités</vt:lpstr>
      <vt:lpstr>'22-04-24(3)'!Liste_Activités</vt:lpstr>
      <vt:lpstr>'24-07-20'!Liste_Activités</vt:lpstr>
      <vt:lpstr>'24-07-20(2)'!Liste_Activités</vt:lpstr>
      <vt:lpstr>'24-07-20(3)'!Liste_Activités</vt:lpstr>
      <vt:lpstr>'24-07-20(4)'!Liste_Activités</vt:lpstr>
      <vt:lpstr>'24-07-20(5)'!Liste_Activités</vt:lpstr>
      <vt:lpstr>'24-07-20(6)'!Liste_Activités</vt:lpstr>
      <vt:lpstr>'26-09-18'!Liste_Activités</vt:lpstr>
      <vt:lpstr>'26-09-18(2)'!Liste_Activités</vt:lpstr>
      <vt:lpstr>'27-07-24'!Liste_Activités</vt:lpstr>
      <vt:lpstr>'27-07-24(2)'!Liste_Activités</vt:lpstr>
      <vt:lpstr>'27-07-24(3)'!Liste_Activités</vt:lpstr>
      <vt:lpstr>'27-07-24(4)'!Liste_Activités</vt:lpstr>
      <vt:lpstr>'28-03-22'!Liste_Activités</vt:lpstr>
      <vt:lpstr>'28-03-22(2)'!Liste_Activités</vt:lpstr>
      <vt:lpstr>'28-03-22(3)'!Liste_Activités</vt:lpstr>
      <vt:lpstr>'28-03-22(4)'!Liste_Activités</vt:lpstr>
      <vt:lpstr>'28-03-22(5)'!Liste_Activités</vt:lpstr>
      <vt:lpstr>'28-03-22(6)'!Liste_Activités</vt:lpstr>
      <vt:lpstr>'28-03-22(7)'!Liste_Activités</vt:lpstr>
      <vt:lpstr>'28-04-19'!Liste_Activités</vt:lpstr>
      <vt:lpstr>'29-03-24'!Liste_Activités</vt:lpstr>
      <vt:lpstr>'30-04-15Ben'!Liste_Activités</vt:lpstr>
      <vt:lpstr>'30-04-15Cat'!Liste_Activités</vt:lpstr>
      <vt:lpstr>'30-04-15Exc'!Liste_Activités</vt:lpstr>
      <vt:lpstr>'30-04-15Jer'!Liste_Activités</vt:lpstr>
      <vt:lpstr>'30-04-15Seb'!Liste_Activités</vt:lpstr>
      <vt:lpstr>'30-04-15Seb (2)'!Liste_Activités</vt:lpstr>
      <vt:lpstr>'30-06-22'!Liste_Activités</vt:lpstr>
      <vt:lpstr>'31-05-24'!Liste_Activités</vt:lpstr>
      <vt:lpstr>'31-05-24 (2)'!Liste_Activités</vt:lpstr>
      <vt:lpstr>'31-05-24(3)'!Liste_Activités</vt:lpstr>
      <vt:lpstr>'31-08-17-2339'!Liste_Activités</vt:lpstr>
      <vt:lpstr>Liste_Activités</vt:lpstr>
      <vt:lpstr>'#1702corrigée'!Print_Area</vt:lpstr>
      <vt:lpstr>'02-07-17'!Print_Area</vt:lpstr>
      <vt:lpstr>'02-07-17-AAK (2)'!Print_Area</vt:lpstr>
      <vt:lpstr>'02-12-20'!Print_Area</vt:lpstr>
      <vt:lpstr>'03-10-23'!Print_Area</vt:lpstr>
      <vt:lpstr>'04-03-21'!Print_Area</vt:lpstr>
      <vt:lpstr>'04-03-21 (2)'!Print_Area</vt:lpstr>
      <vt:lpstr>'04-03-21(3)'!Print_Area</vt:lpstr>
      <vt:lpstr>'04-03-21(4)'!Print_Area</vt:lpstr>
      <vt:lpstr>'05-03-19'!Print_Area</vt:lpstr>
      <vt:lpstr>'05-03-19(2)'!Print_Area</vt:lpstr>
      <vt:lpstr>'05-03-19(3)'!Print_Area</vt:lpstr>
      <vt:lpstr>'05-05-23'!Print_Area</vt:lpstr>
      <vt:lpstr>'05-06-23'!Print_Area</vt:lpstr>
      <vt:lpstr>'05-10-21'!Print_Area</vt:lpstr>
      <vt:lpstr>'06-02-17AAK'!Print_Area</vt:lpstr>
      <vt:lpstr>'06-02-17Holdco'!Print_Area</vt:lpstr>
      <vt:lpstr>'06-03-20'!Print_Area</vt:lpstr>
      <vt:lpstr>'06-03-20(2)'!Print_Area</vt:lpstr>
      <vt:lpstr>'06-03-20(3)'!Print_Area</vt:lpstr>
      <vt:lpstr>'06-03-20(4)'!Print_Area</vt:lpstr>
      <vt:lpstr>'06-03-20(5)'!Print_Area</vt:lpstr>
      <vt:lpstr>'06-07-16-9216'!Print_Area</vt:lpstr>
      <vt:lpstr>'06-07-16Ben'!Print_Area</vt:lpstr>
      <vt:lpstr>'06-09-16'!Print_Area</vt:lpstr>
      <vt:lpstr>'06-11-22'!Print_Area</vt:lpstr>
      <vt:lpstr>'07-06-23'!Print_Area</vt:lpstr>
      <vt:lpstr>'07-09-21'!Print_Area</vt:lpstr>
      <vt:lpstr>'07-09-21 (2)'!Print_Area</vt:lpstr>
      <vt:lpstr>'08-05-17'!Print_Area</vt:lpstr>
      <vt:lpstr>'08-09-16'!Print_Area</vt:lpstr>
      <vt:lpstr>'08-09-16 (2)'!Print_Area</vt:lpstr>
      <vt:lpstr>'08-10-19'!Print_Area</vt:lpstr>
      <vt:lpstr>'08-10-19 (2)'!Print_Area</vt:lpstr>
      <vt:lpstr>'08-10-19 (3)'!Print_Area</vt:lpstr>
      <vt:lpstr>'10-11-16'!Print_Area</vt:lpstr>
      <vt:lpstr>'10-12-23'!Print_Area</vt:lpstr>
      <vt:lpstr>'14-06-18'!Print_Area</vt:lpstr>
      <vt:lpstr>'14-06-18(2)'!Print_Area</vt:lpstr>
      <vt:lpstr>'14-12-20'!Print_Area</vt:lpstr>
      <vt:lpstr>'15-12-18'!Print_Area</vt:lpstr>
      <vt:lpstr>'15-12-18(2)'!Print_Area</vt:lpstr>
      <vt:lpstr>'15-12-20'!Print_Area</vt:lpstr>
      <vt:lpstr>'15-12-20 (2)'!Print_Area</vt:lpstr>
      <vt:lpstr>'16-12-19'!Print_Area</vt:lpstr>
      <vt:lpstr>'16-12-19(2)'!Print_Area</vt:lpstr>
      <vt:lpstr>'16-12-19(3)'!Print_Area</vt:lpstr>
      <vt:lpstr>'17-04-21'!Print_Area</vt:lpstr>
      <vt:lpstr>'17-04-21 (2)'!Print_Area</vt:lpstr>
      <vt:lpstr>'17-04-21(3)'!Print_Area</vt:lpstr>
      <vt:lpstr>'17-05-16 - Exc'!Print_Area</vt:lpstr>
      <vt:lpstr>'17-05-16-9216'!Print_Area</vt:lpstr>
      <vt:lpstr>'17-05-16AAK'!Print_Area</vt:lpstr>
      <vt:lpstr>'17-05-16Ben'!Print_Area</vt:lpstr>
      <vt:lpstr>'17-05-16Cat'!Print_Area</vt:lpstr>
      <vt:lpstr>'17-05-16-Holdco'!Print_Area</vt:lpstr>
      <vt:lpstr>'17-05-16Jer'!Print_Area</vt:lpstr>
      <vt:lpstr>'17-05-16Seb'!Print_Area</vt:lpstr>
      <vt:lpstr>'17-07-18'!Print_Area</vt:lpstr>
      <vt:lpstr>'18-02-24'!Print_Area</vt:lpstr>
      <vt:lpstr>'18-02-24(2)'!Print_Area</vt:lpstr>
      <vt:lpstr>'18-02-24(3)'!Print_Area</vt:lpstr>
      <vt:lpstr>'18-03-17'!Print_Area</vt:lpstr>
      <vt:lpstr>'18-03-17-2339'!Print_Area</vt:lpstr>
      <vt:lpstr>'18-03-17-AAK'!Print_Area</vt:lpstr>
      <vt:lpstr>'18-04-18'!Print_Area</vt:lpstr>
      <vt:lpstr>'18-04-18(2)'!Print_Area</vt:lpstr>
      <vt:lpstr>'18-06-21'!Print_Area</vt:lpstr>
      <vt:lpstr>'18-06-21(2)'!Print_Area</vt:lpstr>
      <vt:lpstr>'18-06-21(3)'!Print_Area</vt:lpstr>
      <vt:lpstr>'18-06-21(4)'!Print_Area</vt:lpstr>
      <vt:lpstr>'19-02-18-2339'!Print_Area</vt:lpstr>
      <vt:lpstr>'19-02-18-9199'!Print_Area</vt:lpstr>
      <vt:lpstr>'19-04-19'!Print_Area</vt:lpstr>
      <vt:lpstr>'19-04-19-2'!Print_Area</vt:lpstr>
      <vt:lpstr>'19-12-17'!Print_Area</vt:lpstr>
      <vt:lpstr>'19-12-22'!Print_Area</vt:lpstr>
      <vt:lpstr>'19-12-22(2)'!Print_Area</vt:lpstr>
      <vt:lpstr>'19-12-22(3)'!Print_Area</vt:lpstr>
      <vt:lpstr>'21-03-23'!Print_Area</vt:lpstr>
      <vt:lpstr>'21-03-23(2)'!Print_Area</vt:lpstr>
      <vt:lpstr>'21-03-23(3)'!Print_Area</vt:lpstr>
      <vt:lpstr>'21-03-23(4)'!Print_Area</vt:lpstr>
      <vt:lpstr>'21-05-21'!Print_Area</vt:lpstr>
      <vt:lpstr>'21-05-21(2)'!Print_Area</vt:lpstr>
      <vt:lpstr>'21-05-21(3)'!Print_Area</vt:lpstr>
      <vt:lpstr>'21-05-21(4)'!Print_Area</vt:lpstr>
      <vt:lpstr>'21-07-17-2339'!Print_Area</vt:lpstr>
      <vt:lpstr>'21-07-17-GVMI'!Print_Area</vt:lpstr>
      <vt:lpstr>'21-07-21'!Print_Area</vt:lpstr>
      <vt:lpstr>'21-07-21 (2)'!Print_Area</vt:lpstr>
      <vt:lpstr>'21-07-21 (3)'!Print_Area</vt:lpstr>
      <vt:lpstr>'22-04-24'!Print_Area</vt:lpstr>
      <vt:lpstr>'22-04-24(2)'!Print_Area</vt:lpstr>
      <vt:lpstr>'22-04-24(3)'!Print_Area</vt:lpstr>
      <vt:lpstr>'24-07-20'!Print_Area</vt:lpstr>
      <vt:lpstr>'24-07-20(2)'!Print_Area</vt:lpstr>
      <vt:lpstr>'24-07-20(3)'!Print_Area</vt:lpstr>
      <vt:lpstr>'24-07-20(4)'!Print_Area</vt:lpstr>
      <vt:lpstr>'24-07-20(5)'!Print_Area</vt:lpstr>
      <vt:lpstr>'24-07-20(6)'!Print_Area</vt:lpstr>
      <vt:lpstr>'26-09-18'!Print_Area</vt:lpstr>
      <vt:lpstr>'26-09-18(2)'!Print_Area</vt:lpstr>
      <vt:lpstr>'27-07-24'!Print_Area</vt:lpstr>
      <vt:lpstr>'27-07-24(2)'!Print_Area</vt:lpstr>
      <vt:lpstr>'27-07-24(3)'!Print_Area</vt:lpstr>
      <vt:lpstr>'27-07-24(4)'!Print_Area</vt:lpstr>
      <vt:lpstr>'28-03-22'!Print_Area</vt:lpstr>
      <vt:lpstr>'28-03-22(2)'!Print_Area</vt:lpstr>
      <vt:lpstr>'28-03-22(3)'!Print_Area</vt:lpstr>
      <vt:lpstr>'28-03-22(4)'!Print_Area</vt:lpstr>
      <vt:lpstr>'28-03-22(5)'!Print_Area</vt:lpstr>
      <vt:lpstr>'28-03-22(6)'!Print_Area</vt:lpstr>
      <vt:lpstr>'28-03-22(7)'!Print_Area</vt:lpstr>
      <vt:lpstr>'28-04-19'!Print_Area</vt:lpstr>
      <vt:lpstr>'29-03-24'!Print_Area</vt:lpstr>
      <vt:lpstr>'30-04-15Ben'!Print_Area</vt:lpstr>
      <vt:lpstr>'30-04-15Cat'!Print_Area</vt:lpstr>
      <vt:lpstr>'30-04-15Exc'!Print_Area</vt:lpstr>
      <vt:lpstr>'30-04-15Jer'!Print_Area</vt:lpstr>
      <vt:lpstr>'30-04-15Seb'!Print_Area</vt:lpstr>
      <vt:lpstr>'30-04-15Seb (2)'!Print_Area</vt:lpstr>
      <vt:lpstr>'30-06-22'!Print_Area</vt:lpstr>
      <vt:lpstr>'31-05-24'!Print_Area</vt:lpstr>
      <vt:lpstr>'31-05-24 (2)'!Print_Area</vt:lpstr>
      <vt:lpstr>'31-05-24(3)'!Print_Area</vt:lpstr>
      <vt:lpstr>'31-08-17-2339'!Print_Area</vt:lpstr>
      <vt:lpstr>'#1702corrigée'!Zone_d_impression</vt:lpstr>
      <vt:lpstr>'02-07-17'!Zone_d_impression</vt:lpstr>
      <vt:lpstr>'02-07-17-AAK (2)'!Zone_d_impression</vt:lpstr>
      <vt:lpstr>'02-12-20'!Zone_d_impression</vt:lpstr>
      <vt:lpstr>'03-09-14-9216'!Zone_d_impression</vt:lpstr>
      <vt:lpstr>'03-09-14Ben'!Zone_d_impression</vt:lpstr>
      <vt:lpstr>'03-09-14Cath'!Zone_d_impression</vt:lpstr>
      <vt:lpstr>'03-09-14Exc'!Zone_d_impression</vt:lpstr>
      <vt:lpstr>'03-09-14Jer'!Zone_d_impression</vt:lpstr>
      <vt:lpstr>'03-09-14Seb'!Zone_d_impression</vt:lpstr>
      <vt:lpstr>'03-10-23'!Zone_d_impression</vt:lpstr>
      <vt:lpstr>'04-03-21'!Zone_d_impression</vt:lpstr>
      <vt:lpstr>'04-03-21 (2)'!Zone_d_impression</vt:lpstr>
      <vt:lpstr>'04-03-21(3)'!Zone_d_impression</vt:lpstr>
      <vt:lpstr>'04-03-21(4)'!Zone_d_impression</vt:lpstr>
      <vt:lpstr>'05-03-19'!Zone_d_impression</vt:lpstr>
      <vt:lpstr>'05-03-19(2)'!Zone_d_impression</vt:lpstr>
      <vt:lpstr>'05-03-19(3)'!Zone_d_impression</vt:lpstr>
      <vt:lpstr>'05-05-23'!Zone_d_impression</vt:lpstr>
      <vt:lpstr>'05-06-23'!Zone_d_impression</vt:lpstr>
      <vt:lpstr>'05-07-13'!Zone_d_impression</vt:lpstr>
      <vt:lpstr>'05-10-21'!Zone_d_impression</vt:lpstr>
      <vt:lpstr>'06-02-17AAK'!Zone_d_impression</vt:lpstr>
      <vt:lpstr>'06-02-17Holdco'!Zone_d_impression</vt:lpstr>
      <vt:lpstr>'06-03-20'!Zone_d_impression</vt:lpstr>
      <vt:lpstr>'06-03-20(2)'!Zone_d_impression</vt:lpstr>
      <vt:lpstr>'06-03-20(3)'!Zone_d_impression</vt:lpstr>
      <vt:lpstr>'06-03-20(4)'!Zone_d_impression</vt:lpstr>
      <vt:lpstr>'06-03-20(5)'!Zone_d_impression</vt:lpstr>
      <vt:lpstr>'06-04-13'!Zone_d_impression</vt:lpstr>
      <vt:lpstr>'06-04-13 (2)'!Zone_d_impression</vt:lpstr>
      <vt:lpstr>'06-04-13 (3)'!Zone_d_impression</vt:lpstr>
      <vt:lpstr>'06-07-16-9216'!Zone_d_impression</vt:lpstr>
      <vt:lpstr>'06-07-16Ben'!Zone_d_impression</vt:lpstr>
      <vt:lpstr>'06-09-16'!Zone_d_impression</vt:lpstr>
      <vt:lpstr>'06-11-22'!Zone_d_impression</vt:lpstr>
      <vt:lpstr>'07-06-23'!Zone_d_impression</vt:lpstr>
      <vt:lpstr>'07-09-21'!Zone_d_impression</vt:lpstr>
      <vt:lpstr>'07-09-21 (2)'!Zone_d_impression</vt:lpstr>
      <vt:lpstr>'08-05-17'!Zone_d_impression</vt:lpstr>
      <vt:lpstr>'08-09-16'!Zone_d_impression</vt:lpstr>
      <vt:lpstr>'08-09-16 (2)'!Zone_d_impression</vt:lpstr>
      <vt:lpstr>'08-10-19'!Zone_d_impression</vt:lpstr>
      <vt:lpstr>'08-10-19 (2)'!Zone_d_impression</vt:lpstr>
      <vt:lpstr>'08-10-19 (3)'!Zone_d_impression</vt:lpstr>
      <vt:lpstr>'09-03-13'!Zone_d_impression</vt:lpstr>
      <vt:lpstr>'09-03-13 (2)'!Zone_d_impression</vt:lpstr>
      <vt:lpstr>'09-03-13 (3)'!Zone_d_impression</vt:lpstr>
      <vt:lpstr>'10-05-13'!Zone_d_impression</vt:lpstr>
      <vt:lpstr>'10-11-16'!Zone_d_impression</vt:lpstr>
      <vt:lpstr>'10-12-23'!Zone_d_impression</vt:lpstr>
      <vt:lpstr>'11-09-13'!Zone_d_impression</vt:lpstr>
      <vt:lpstr>'14-06-18'!Zone_d_impression</vt:lpstr>
      <vt:lpstr>'14-06-18(2)'!Zone_d_impression</vt:lpstr>
      <vt:lpstr>'14-12-20'!Zone_d_impression</vt:lpstr>
      <vt:lpstr>'15-12-18'!Zone_d_impression</vt:lpstr>
      <vt:lpstr>'15-12-18(2)'!Zone_d_impression</vt:lpstr>
      <vt:lpstr>'15-12-20'!Zone_d_impression</vt:lpstr>
      <vt:lpstr>'15-12-20 (2)'!Zone_d_impression</vt:lpstr>
      <vt:lpstr>'16-12-19'!Zone_d_impression</vt:lpstr>
      <vt:lpstr>'16-12-19(2)'!Zone_d_impression</vt:lpstr>
      <vt:lpstr>'16-12-19(3)'!Zone_d_impression</vt:lpstr>
      <vt:lpstr>'17-02-14-9199'!Zone_d_impression</vt:lpstr>
      <vt:lpstr>'17-02-14Cath'!Zone_d_impression</vt:lpstr>
      <vt:lpstr>'17-02-14Exc'!Zone_d_impression</vt:lpstr>
      <vt:lpstr>'17-02-14GVMI'!Zone_d_impression</vt:lpstr>
      <vt:lpstr>'17-02-14Jer'!Zone_d_impression</vt:lpstr>
      <vt:lpstr>'17-02-14-LP'!Zone_d_impression</vt:lpstr>
      <vt:lpstr>'17-02-14Seb'!Zone_d_impression</vt:lpstr>
      <vt:lpstr>'17-04-21'!Zone_d_impression</vt:lpstr>
      <vt:lpstr>'17-04-21 (2)'!Zone_d_impression</vt:lpstr>
      <vt:lpstr>'17-04-21(3)'!Zone_d_impression</vt:lpstr>
      <vt:lpstr>'17-05-16 - Exc'!Zone_d_impression</vt:lpstr>
      <vt:lpstr>'17-05-16-9216'!Zone_d_impression</vt:lpstr>
      <vt:lpstr>'17-05-16AAK'!Zone_d_impression</vt:lpstr>
      <vt:lpstr>'17-05-16Ben'!Zone_d_impression</vt:lpstr>
      <vt:lpstr>'17-05-16Cat'!Zone_d_impression</vt:lpstr>
      <vt:lpstr>'17-05-16-Holdco'!Zone_d_impression</vt:lpstr>
      <vt:lpstr>'17-05-16Jer'!Zone_d_impression</vt:lpstr>
      <vt:lpstr>'17-05-16Seb'!Zone_d_impression</vt:lpstr>
      <vt:lpstr>'17-07-18'!Zone_d_impression</vt:lpstr>
      <vt:lpstr>'18-02-24'!Zone_d_impression</vt:lpstr>
      <vt:lpstr>'18-02-24(2)'!Zone_d_impression</vt:lpstr>
      <vt:lpstr>'18-02-24(3)'!Zone_d_impression</vt:lpstr>
      <vt:lpstr>'18-03-17'!Zone_d_impression</vt:lpstr>
      <vt:lpstr>'18-03-17-2339'!Zone_d_impression</vt:lpstr>
      <vt:lpstr>'18-03-17-AAK'!Zone_d_impression</vt:lpstr>
      <vt:lpstr>'18-04-18'!Zone_d_impression</vt:lpstr>
      <vt:lpstr>'18-04-18(2)'!Zone_d_impression</vt:lpstr>
      <vt:lpstr>'18-06-21'!Zone_d_impression</vt:lpstr>
      <vt:lpstr>'18-06-21(2)'!Zone_d_impression</vt:lpstr>
      <vt:lpstr>'18-06-21(3)'!Zone_d_impression</vt:lpstr>
      <vt:lpstr>'18-06-21(4)'!Zone_d_impression</vt:lpstr>
      <vt:lpstr>'19-02-18-2339'!Zone_d_impression</vt:lpstr>
      <vt:lpstr>'19-02-18-9199'!Zone_d_impression</vt:lpstr>
      <vt:lpstr>'19-04-13'!Zone_d_impression</vt:lpstr>
      <vt:lpstr>'19-04-13 (2)'!Zone_d_impression</vt:lpstr>
      <vt:lpstr>'19-04-13 (3)'!Zone_d_impression</vt:lpstr>
      <vt:lpstr>'19-04-19'!Zone_d_impression</vt:lpstr>
      <vt:lpstr>'19-04-19-2'!Zone_d_impression</vt:lpstr>
      <vt:lpstr>'19-12-17'!Zone_d_impression</vt:lpstr>
      <vt:lpstr>'19-12-22'!Zone_d_impression</vt:lpstr>
      <vt:lpstr>'19-12-22(2)'!Zone_d_impression</vt:lpstr>
      <vt:lpstr>'19-12-22(3)'!Zone_d_impression</vt:lpstr>
      <vt:lpstr>'2024-10-15 - 24-24528'!Zone_d_impression</vt:lpstr>
      <vt:lpstr>'2024-12-21 - 24-24687'!Zone_d_impression</vt:lpstr>
      <vt:lpstr>'2024-12-21 - 24-24688'!Zone_d_impression</vt:lpstr>
      <vt:lpstr>'2024-12-22 - 24-24709'!Zone_d_impression</vt:lpstr>
      <vt:lpstr>'2025-03-02 - 25-24822'!Zone_d_impression</vt:lpstr>
      <vt:lpstr>'2025-03-02 - 25-24823'!Zone_d_impression</vt:lpstr>
      <vt:lpstr>'21-02-13'!Zone_d_impression</vt:lpstr>
      <vt:lpstr>'21-03-23'!Zone_d_impression</vt:lpstr>
      <vt:lpstr>'21-03-23(2)'!Zone_d_impression</vt:lpstr>
      <vt:lpstr>'21-03-23(3)'!Zone_d_impression</vt:lpstr>
      <vt:lpstr>'21-03-23(4)'!Zone_d_impression</vt:lpstr>
      <vt:lpstr>'21-05-21'!Zone_d_impression</vt:lpstr>
      <vt:lpstr>'21-05-21(2)'!Zone_d_impression</vt:lpstr>
      <vt:lpstr>'21-05-21(3)'!Zone_d_impression</vt:lpstr>
      <vt:lpstr>'21-05-21(4)'!Zone_d_impression</vt:lpstr>
      <vt:lpstr>'21-07-17-2339'!Zone_d_impression</vt:lpstr>
      <vt:lpstr>'21-07-17-GVMI'!Zone_d_impression</vt:lpstr>
      <vt:lpstr>'21-07-21'!Zone_d_impression</vt:lpstr>
      <vt:lpstr>'21-07-21 (2)'!Zone_d_impression</vt:lpstr>
      <vt:lpstr>'21-07-21 (3)'!Zone_d_impression</vt:lpstr>
      <vt:lpstr>'22-03-13'!Zone_d_impression</vt:lpstr>
      <vt:lpstr>'22-03-13 (2)'!Zone_d_impression</vt:lpstr>
      <vt:lpstr>'22-03-13 (3)'!Zone_d_impression</vt:lpstr>
      <vt:lpstr>'22-04-24'!Zone_d_impression</vt:lpstr>
      <vt:lpstr>'22-04-24(2)'!Zone_d_impression</vt:lpstr>
      <vt:lpstr>'22-04-24(3)'!Zone_d_impression</vt:lpstr>
      <vt:lpstr>'24-07-20'!Zone_d_impression</vt:lpstr>
      <vt:lpstr>'24-07-20(2)'!Zone_d_impression</vt:lpstr>
      <vt:lpstr>'24-07-20(3)'!Zone_d_impression</vt:lpstr>
      <vt:lpstr>'24-07-20(4)'!Zone_d_impression</vt:lpstr>
      <vt:lpstr>'24-07-20(5)'!Zone_d_impression</vt:lpstr>
      <vt:lpstr>'24-07-20(6)'!Zone_d_impression</vt:lpstr>
      <vt:lpstr>'26-08-13'!Zone_d_impression</vt:lpstr>
      <vt:lpstr>'26-09-18'!Zone_d_impression</vt:lpstr>
      <vt:lpstr>'26-09-18(2)'!Zone_d_impression</vt:lpstr>
      <vt:lpstr>'27-07-24'!Zone_d_impression</vt:lpstr>
      <vt:lpstr>'27-07-24(2)'!Zone_d_impression</vt:lpstr>
      <vt:lpstr>'27-07-24(3)'!Zone_d_impression</vt:lpstr>
      <vt:lpstr>'27-07-24(4)'!Zone_d_impression</vt:lpstr>
      <vt:lpstr>'28-01-13'!Zone_d_impression</vt:lpstr>
      <vt:lpstr>'28-01-13 (2)'!Zone_d_impression</vt:lpstr>
      <vt:lpstr>'28-01-13 (3)'!Zone_d_impression</vt:lpstr>
      <vt:lpstr>'28-03-22'!Zone_d_impression</vt:lpstr>
      <vt:lpstr>'28-03-22(2)'!Zone_d_impression</vt:lpstr>
      <vt:lpstr>'28-03-22(3)'!Zone_d_impression</vt:lpstr>
      <vt:lpstr>'28-03-22(4)'!Zone_d_impression</vt:lpstr>
      <vt:lpstr>'28-03-22(5)'!Zone_d_impression</vt:lpstr>
      <vt:lpstr>'28-03-22(6)'!Zone_d_impression</vt:lpstr>
      <vt:lpstr>'28-03-22(7)'!Zone_d_impression</vt:lpstr>
      <vt:lpstr>'28-04-19'!Zone_d_impression</vt:lpstr>
      <vt:lpstr>'29-03-24'!Zone_d_impression</vt:lpstr>
      <vt:lpstr>'29-04-14-9216'!Zone_d_impression</vt:lpstr>
      <vt:lpstr>'29-04-14Ben'!Zone_d_impression</vt:lpstr>
      <vt:lpstr>'29-04-14Cath'!Zone_d_impression</vt:lpstr>
      <vt:lpstr>'29-04-14Exc'!Zone_d_impression</vt:lpstr>
      <vt:lpstr>'29-04-14-Holdco'!Zone_d_impression</vt:lpstr>
      <vt:lpstr>'29-04-14-Immoco'!Zone_d_impression</vt:lpstr>
      <vt:lpstr>'29-04-14Jer'!Zone_d_impression</vt:lpstr>
      <vt:lpstr>'29-04-14Seb'!Zone_d_impression</vt:lpstr>
      <vt:lpstr>'30-04-15Ben'!Zone_d_impression</vt:lpstr>
      <vt:lpstr>'30-04-15Cat'!Zone_d_impression</vt:lpstr>
      <vt:lpstr>'30-04-15Exc'!Zone_d_impression</vt:lpstr>
      <vt:lpstr>'30-04-15Jer'!Zone_d_impression</vt:lpstr>
      <vt:lpstr>'30-04-15Seb'!Zone_d_impression</vt:lpstr>
      <vt:lpstr>'30-04-15Seb (2)'!Zone_d_impression</vt:lpstr>
      <vt:lpstr>'30-06-22'!Zone_d_impression</vt:lpstr>
      <vt:lpstr>'30-09-13'!Zone_d_impression</vt:lpstr>
      <vt:lpstr>'31-05-24'!Zone_d_impression</vt:lpstr>
      <vt:lpstr>'31-05-24 (2)'!Zone_d_impression</vt:lpstr>
      <vt:lpstr>'31-05-24(3)'!Zone_d_impression</vt:lpstr>
      <vt:lpstr>'31-08-17-2339'!Zone_d_impression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2024-07-27T10:41:55Z</cp:lastPrinted>
  <dcterms:created xsi:type="dcterms:W3CDTF">1996-11-05T19:10:39Z</dcterms:created>
  <dcterms:modified xsi:type="dcterms:W3CDTF">2025-03-02T15:15:43Z</dcterms:modified>
</cp:coreProperties>
</file>