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626807D-A7FD-47D1-AD30-F7776DCA87C2}" xr6:coauthVersionLast="47" xr6:coauthVersionMax="47" xr10:uidLastSave="{00000000-0000-0000-0000-000000000000}"/>
  <bookViews>
    <workbookView xWindow="-120" yWindow="-120" windowWidth="38640" windowHeight="15840" firstSheet="59" activeTab="78" xr2:uid="{00000000-000D-0000-FFFF-FFFF00000000}"/>
  </bookViews>
  <sheets>
    <sheet name="01-02-10" sheetId="4" r:id="rId1"/>
    <sheet name="15-02-10" sheetId="6" r:id="rId2"/>
    <sheet name="25-02-10" sheetId="7" r:id="rId3"/>
    <sheet name="05-03-10" sheetId="8" r:id="rId4"/>
    <sheet name="05-03-10 (2)" sheetId="9" r:id="rId5"/>
    <sheet name="30-03-10" sheetId="10" r:id="rId6"/>
    <sheet name="05-04-10" sheetId="11" r:id="rId7"/>
    <sheet name="16-04-10" sheetId="12" r:id="rId8"/>
    <sheet name="05-05-10" sheetId="13" r:id="rId9"/>
    <sheet name="11-05-10" sheetId="14" r:id="rId10"/>
    <sheet name="15-06-10" sheetId="15" r:id="rId11"/>
    <sheet name="21-07-10" sheetId="16" r:id="rId12"/>
    <sheet name="30-08-10" sheetId="17" r:id="rId13"/>
    <sheet name="28-09-10" sheetId="18" r:id="rId14"/>
    <sheet name="21-10-10" sheetId="19" r:id="rId15"/>
    <sheet name="28-10-10" sheetId="20" r:id="rId16"/>
    <sheet name="7-12-10" sheetId="21" r:id="rId17"/>
    <sheet name="22-12-10" sheetId="22" r:id="rId18"/>
    <sheet name="02-02-11" sheetId="23" r:id="rId19"/>
    <sheet name="17-02-11" sheetId="24" r:id="rId20"/>
    <sheet name="21-03-11" sheetId="25" r:id="rId21"/>
    <sheet name="05-05-11" sheetId="26" r:id="rId22"/>
    <sheet name="26-05-11" sheetId="27" r:id="rId23"/>
    <sheet name="15-06-11" sheetId="28" r:id="rId24"/>
    <sheet name="29-06-11" sheetId="29" r:id="rId25"/>
    <sheet name="25-07-11" sheetId="30" r:id="rId26"/>
    <sheet name="30-08-11" sheetId="31" r:id="rId27"/>
    <sheet name="08-09-11" sheetId="32" r:id="rId28"/>
    <sheet name="28-09-11" sheetId="33" r:id="rId29"/>
    <sheet name="07-10-11" sheetId="34" r:id="rId30"/>
    <sheet name="28-11-11" sheetId="35" r:id="rId31"/>
    <sheet name="24-01-12" sheetId="36" r:id="rId32"/>
    <sheet name="28-02-12" sheetId="37" r:id="rId33"/>
    <sheet name="29-03-12" sheetId="38" r:id="rId34"/>
    <sheet name="05-04-12" sheetId="39" r:id="rId35"/>
    <sheet name="17-04-12" sheetId="40" r:id="rId36"/>
    <sheet name="03-05-12" sheetId="41" r:id="rId37"/>
    <sheet name="22-05-12" sheetId="42" r:id="rId38"/>
    <sheet name="28-06-12" sheetId="43" r:id="rId39"/>
    <sheet name="16-07-12" sheetId="44" r:id="rId40"/>
    <sheet name="31-07-12" sheetId="45" r:id="rId41"/>
    <sheet name="17-09-12" sheetId="46" r:id="rId42"/>
    <sheet name="23-10-12" sheetId="47" r:id="rId43"/>
    <sheet name="07-11-12" sheetId="48" r:id="rId44"/>
    <sheet name="18-12-12" sheetId="49" r:id="rId45"/>
    <sheet name="28-01-13" sheetId="50" r:id="rId46"/>
    <sheet name="05-02-13" sheetId="51" r:id="rId47"/>
    <sheet name="26-02-13" sheetId="52" r:id="rId48"/>
    <sheet name="22-03-13" sheetId="53" r:id="rId49"/>
    <sheet name="22-03-13 CR" sheetId="57" r:id="rId50"/>
    <sheet name="06-04-13" sheetId="54" r:id="rId51"/>
    <sheet name="23-05-13" sheetId="55" r:id="rId52"/>
    <sheet name="28-06-13" sheetId="56" r:id="rId53"/>
    <sheet name="30-09-13" sheetId="58" r:id="rId54"/>
    <sheet name="11-12-13" sheetId="59" r:id="rId55"/>
    <sheet name="03-02-14" sheetId="60" r:id="rId56"/>
    <sheet name="26-02-14" sheetId="61" r:id="rId57"/>
    <sheet name="29-04-14" sheetId="62" r:id="rId58"/>
    <sheet name="22-05-14" sheetId="63" r:id="rId59"/>
    <sheet name="10-07-14" sheetId="64" r:id="rId60"/>
    <sheet name="04-09-14" sheetId="65" r:id="rId61"/>
    <sheet name="11-12-14" sheetId="66" r:id="rId62"/>
    <sheet name="22-02-15" sheetId="67" r:id="rId63"/>
    <sheet name="05-05-15" sheetId="68" r:id="rId64"/>
    <sheet name="01-07-15" sheetId="69" r:id="rId65"/>
    <sheet name="29-01-16" sheetId="70" r:id="rId66"/>
    <sheet name="31-03-16" sheetId="71" r:id="rId67"/>
    <sheet name="08-09-16" sheetId="72" r:id="rId68"/>
    <sheet name="06-02-17" sheetId="73" r:id="rId69"/>
    <sheet name="18-02-18" sheetId="74" r:id="rId70"/>
    <sheet name="25-07-19" sheetId="75" r:id="rId71"/>
    <sheet name="24-03-24" sheetId="76" r:id="rId72"/>
    <sheet name="10-05-24" sheetId="77" r:id="rId73"/>
    <sheet name="01-06-24" sheetId="78" r:id="rId74"/>
    <sheet name="31-07-24" sheetId="79" r:id="rId75"/>
    <sheet name="Activités" sheetId="5" r:id="rId76"/>
    <sheet name="2024-10-17 - 24-24570" sheetId="80" r:id="rId77"/>
    <sheet name="2024-12-22 - 24-24729" sheetId="81" r:id="rId78"/>
    <sheet name="2025-03-02 - 25-24809" sheetId="82" r:id="rId79"/>
  </sheets>
  <definedNames>
    <definedName name="Liste_Activités" localSheetId="73">Activités!$C$5:$C$39</definedName>
    <definedName name="Liste_Activités" localSheetId="64">Activités!$C$5:$C$39</definedName>
    <definedName name="Liste_Activités" localSheetId="63">Activités!$C$5:$C$39</definedName>
    <definedName name="Liste_Activités" localSheetId="68">Activités!$C$5:$C$39</definedName>
    <definedName name="Liste_Activités" localSheetId="67">Activités!$C$5:$C$39</definedName>
    <definedName name="Liste_Activités" localSheetId="72">Activités!$C$5:$C$39</definedName>
    <definedName name="Liste_Activités" localSheetId="69">Activités!$C$5:$C$39</definedName>
    <definedName name="Liste_Activités" localSheetId="62">Activités!$C$5:$C$39</definedName>
    <definedName name="Liste_Activités" localSheetId="71">Activités!$C$5:$C$39</definedName>
    <definedName name="Liste_Activités" localSheetId="70">Activités!$C$5:$C$39</definedName>
    <definedName name="Liste_Activités" localSheetId="65">Activités!$C$5:$C$39</definedName>
    <definedName name="Liste_Activités" localSheetId="66">Activités!$C$5:$C$39</definedName>
    <definedName name="Liste_Activités" localSheetId="74">Activités!$C$5:$C$39</definedName>
    <definedName name="Liste_Activités">Activités!$C$5:$C$38</definedName>
    <definedName name="Print_Area" localSheetId="73">'01-06-24'!$A$1:$F$90</definedName>
    <definedName name="Print_Area" localSheetId="64">'01-07-15'!$A$1:$F$89</definedName>
    <definedName name="Print_Area" localSheetId="63">'05-05-15'!$A$1:$F$89</definedName>
    <definedName name="Print_Area" localSheetId="68">'06-02-17'!$A$1:$F$88</definedName>
    <definedName name="Print_Area" localSheetId="67">'08-09-16'!$A$1:$F$88</definedName>
    <definedName name="Print_Area" localSheetId="72">'10-05-24'!$A$1:$F$90</definedName>
    <definedName name="Print_Area" localSheetId="69">'18-02-18'!$A$1:$F$88</definedName>
    <definedName name="Print_Area" localSheetId="62">'22-02-15'!$A$1:$F$89</definedName>
    <definedName name="Print_Area" localSheetId="71">'24-03-24'!$A$1:$F$90</definedName>
    <definedName name="Print_Area" localSheetId="70">'25-07-19'!$A$1:$F$88</definedName>
    <definedName name="Print_Area" localSheetId="65">'29-01-16'!$A$1:$F$88</definedName>
    <definedName name="Print_Area" localSheetId="66">'31-03-16'!$A$1:$F$88</definedName>
    <definedName name="Print_Area" localSheetId="74">'31-07-24'!$A$1:$F$90</definedName>
    <definedName name="_xlnm.Print_Area" localSheetId="0">'01-02-10'!$A$1:$F$95</definedName>
    <definedName name="_xlnm.Print_Area" localSheetId="73">'01-06-24'!$A$1:$F$90</definedName>
    <definedName name="_xlnm.Print_Area" localSheetId="64">'01-07-15'!$A$1:$F$89</definedName>
    <definedName name="_xlnm.Print_Area" localSheetId="18">'02-02-11'!$A$1:$F$93</definedName>
    <definedName name="_xlnm.Print_Area" localSheetId="55">'03-02-14'!$A$1:$F$91</definedName>
    <definedName name="_xlnm.Print_Area" localSheetId="36">'03-05-12'!$A$1:$F$93</definedName>
    <definedName name="_xlnm.Print_Area" localSheetId="60">'04-09-14'!$A$1:$F$91</definedName>
    <definedName name="_xlnm.Print_Area" localSheetId="46">'05-02-13'!$A$1:$F$94</definedName>
    <definedName name="_xlnm.Print_Area" localSheetId="3">'05-03-10'!$A$1:$F$93</definedName>
    <definedName name="_xlnm.Print_Area" localSheetId="4">'05-03-10 (2)'!$A$1:$F$94</definedName>
    <definedName name="_xlnm.Print_Area" localSheetId="6">'05-04-10'!$A$1:$F$93</definedName>
    <definedName name="_xlnm.Print_Area" localSheetId="34">'05-04-12'!$A$1:$F$93</definedName>
    <definedName name="_xlnm.Print_Area" localSheetId="8">'05-05-10'!$A$1:$F$93</definedName>
    <definedName name="_xlnm.Print_Area" localSheetId="21">'05-05-11'!$A$1:$F$93</definedName>
    <definedName name="_xlnm.Print_Area" localSheetId="63">'05-05-15'!$A$1:$F$89</definedName>
    <definedName name="_xlnm.Print_Area" localSheetId="68">'06-02-17'!$A$1:$F$88</definedName>
    <definedName name="_xlnm.Print_Area" localSheetId="50">'06-04-13'!$A$1:$F$91</definedName>
    <definedName name="_xlnm.Print_Area" localSheetId="29">'07-10-11'!$A$1:$F$93</definedName>
    <definedName name="_xlnm.Print_Area" localSheetId="43">'07-11-12'!$A$1:$F$94</definedName>
    <definedName name="_xlnm.Print_Area" localSheetId="27">'08-09-11'!$A$1:$F$93</definedName>
    <definedName name="_xlnm.Print_Area" localSheetId="67">'08-09-16'!$A$1:$F$88</definedName>
    <definedName name="_xlnm.Print_Area" localSheetId="72">'10-05-24'!$A$1:$F$90</definedName>
    <definedName name="_xlnm.Print_Area" localSheetId="59">'10-07-14'!$A$1:$F$91</definedName>
    <definedName name="_xlnm.Print_Area" localSheetId="9">'11-05-10'!$A$1:$F$93</definedName>
    <definedName name="_xlnm.Print_Area" localSheetId="54">'11-12-13'!$A$1:$F$91</definedName>
    <definedName name="_xlnm.Print_Area" localSheetId="61">'11-12-14'!$A$1:$F$91</definedName>
    <definedName name="_xlnm.Print_Area" localSheetId="1">'15-02-10'!$A$1:$F$95</definedName>
    <definedName name="_xlnm.Print_Area" localSheetId="10">'15-06-10'!$A$1:$F$93</definedName>
    <definedName name="_xlnm.Print_Area" localSheetId="23">'15-06-11'!$A$1:$F$93</definedName>
    <definedName name="_xlnm.Print_Area" localSheetId="7">'16-04-10'!$A$1:$F$93</definedName>
    <definedName name="_xlnm.Print_Area" localSheetId="39">'16-07-12'!$A$1:$F$93</definedName>
    <definedName name="_xlnm.Print_Area" localSheetId="19">'17-02-11'!$A$1:$F$93</definedName>
    <definedName name="_xlnm.Print_Area" localSheetId="35">'17-04-12'!$A$1:$F$93</definedName>
    <definedName name="_xlnm.Print_Area" localSheetId="41">'17-09-12'!$A$1:$F$94</definedName>
    <definedName name="_xlnm.Print_Area" localSheetId="69">'18-02-18'!$A$1:$F$88</definedName>
    <definedName name="_xlnm.Print_Area" localSheetId="44">'18-12-12'!$A$1:$F$94</definedName>
    <definedName name="_xlnm.Print_Area" localSheetId="76">'2024-10-17 - 24-24570'!$A$1:$F$89</definedName>
    <definedName name="_xlnm.Print_Area" localSheetId="77">'2024-12-22 - 24-24729'!$A$1:$F$88</definedName>
    <definedName name="_xlnm.Print_Area" localSheetId="78">'2025-03-02 - 25-24809'!$A$1:$F$88</definedName>
    <definedName name="_xlnm.Print_Area" localSheetId="20">'21-03-11'!$A$1:$F$93</definedName>
    <definedName name="_xlnm.Print_Area" localSheetId="11">'21-07-10'!$A$1:$F$93</definedName>
    <definedName name="_xlnm.Print_Area" localSheetId="14">'21-10-10'!$A$1:$F$93</definedName>
    <definedName name="_xlnm.Print_Area" localSheetId="62">'22-02-15'!$A$1:$F$89</definedName>
    <definedName name="_xlnm.Print_Area" localSheetId="48">'22-03-13'!$A$1:$F$91</definedName>
    <definedName name="_xlnm.Print_Area" localSheetId="49">'22-03-13 CR'!$A$1:$F$91</definedName>
    <definedName name="_xlnm.Print_Area" localSheetId="37">'22-05-12'!$A$1:$F$93</definedName>
    <definedName name="_xlnm.Print_Area" localSheetId="58">'22-05-14'!$A$1:$F$91</definedName>
    <definedName name="_xlnm.Print_Area" localSheetId="17">'22-12-10'!$A$1:$F$93</definedName>
    <definedName name="_xlnm.Print_Area" localSheetId="51">'23-05-13'!$A$1:$F$91</definedName>
    <definedName name="_xlnm.Print_Area" localSheetId="42">'23-10-12'!$A$1:$F$94</definedName>
    <definedName name="_xlnm.Print_Area" localSheetId="31">'24-01-12'!$A$1:$F$93</definedName>
    <definedName name="_xlnm.Print_Area" localSheetId="71">'24-03-24'!$A$1:$F$90</definedName>
    <definedName name="_xlnm.Print_Area" localSheetId="2">'25-02-10'!$A$1:$F$93</definedName>
    <definedName name="_xlnm.Print_Area" localSheetId="25">'25-07-11'!$A$1:$F$93</definedName>
    <definedName name="_xlnm.Print_Area" localSheetId="70">'25-07-19'!$A$1:$F$88</definedName>
    <definedName name="_xlnm.Print_Area" localSheetId="47">'26-02-13'!$A$1:$F$94</definedName>
    <definedName name="_xlnm.Print_Area" localSheetId="56">'26-02-14'!$A$1:$F$91</definedName>
    <definedName name="_xlnm.Print_Area" localSheetId="22">'26-05-11'!$A$1:$F$93</definedName>
    <definedName name="_xlnm.Print_Area" localSheetId="45">'28-01-13'!$A$1:$F$94</definedName>
    <definedName name="_xlnm.Print_Area" localSheetId="32">'28-02-12'!$A$1:$F$93</definedName>
    <definedName name="_xlnm.Print_Area" localSheetId="38">'28-06-12'!$A$1:$F$93</definedName>
    <definedName name="_xlnm.Print_Area" localSheetId="52">'28-06-13'!$A$1:$F$91</definedName>
    <definedName name="_xlnm.Print_Area" localSheetId="13">'28-09-10'!$A$1:$F$93</definedName>
    <definedName name="_xlnm.Print_Area" localSheetId="28">'28-09-11'!$A$1:$F$93</definedName>
    <definedName name="_xlnm.Print_Area" localSheetId="15">'28-10-10'!$A$1:$F$93</definedName>
    <definedName name="_xlnm.Print_Area" localSheetId="30">'28-11-11'!$A$1:$F$93</definedName>
    <definedName name="_xlnm.Print_Area" localSheetId="65">'29-01-16'!$A$1:$F$88</definedName>
    <definedName name="_xlnm.Print_Area" localSheetId="33">'29-03-12'!$A$1:$F$93</definedName>
    <definedName name="_xlnm.Print_Area" localSheetId="57">'29-04-14'!$A$1:$F$91</definedName>
    <definedName name="_xlnm.Print_Area" localSheetId="24">'29-06-11'!$A$1:$F$93</definedName>
    <definedName name="_xlnm.Print_Area" localSheetId="5">'30-03-10'!$A$1:$F$93</definedName>
    <definedName name="_xlnm.Print_Area" localSheetId="12">'30-08-10'!$A$1:$F$93</definedName>
    <definedName name="_xlnm.Print_Area" localSheetId="26">'30-08-11'!$A$1:$F$93</definedName>
    <definedName name="_xlnm.Print_Area" localSheetId="53">'30-09-13'!$A$1:$F$91</definedName>
    <definedName name="_xlnm.Print_Area" localSheetId="66">'31-03-16'!$A$1:$F$88</definedName>
    <definedName name="_xlnm.Print_Area" localSheetId="40">'31-07-12'!$A$1:$F$94</definedName>
    <definedName name="_xlnm.Print_Area" localSheetId="74">'31-07-24'!$A$1:$F$90</definedName>
    <definedName name="_xlnm.Print_Area" localSheetId="16">'7-12-10'!$A$1:$F$93</definedName>
    <definedName name="_xlnm.Print_Area" localSheetId="75">Activités!$A$1:$D$38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79" l="1"/>
  <c r="E70" i="79" s="1"/>
  <c r="E73" i="79" s="1"/>
  <c r="E35" i="78"/>
  <c r="E70" i="78" s="1"/>
  <c r="E73" i="78" s="1"/>
  <c r="E37" i="77"/>
  <c r="E35" i="77"/>
  <c r="E70" i="77" s="1"/>
  <c r="E73" i="77" s="1"/>
  <c r="E41" i="76"/>
  <c r="E39" i="76"/>
  <c r="E37" i="76"/>
  <c r="E35" i="76"/>
  <c r="E35" i="75"/>
  <c r="E68" i="75" s="1"/>
  <c r="E71" i="75" s="1"/>
  <c r="E35" i="74"/>
  <c r="E68" i="74" s="1"/>
  <c r="E71" i="74" s="1"/>
  <c r="E35" i="73"/>
  <c r="E68" i="73" s="1"/>
  <c r="E71" i="73" s="1"/>
  <c r="E35" i="72"/>
  <c r="E68" i="72"/>
  <c r="E71" i="72" s="1"/>
  <c r="E35" i="71"/>
  <c r="E68" i="71"/>
  <c r="E71" i="71" s="1"/>
  <c r="E38" i="70"/>
  <c r="E35" i="70"/>
  <c r="E68" i="70"/>
  <c r="E71" i="70"/>
  <c r="E72" i="70" s="1"/>
  <c r="E73" i="70"/>
  <c r="E35" i="69"/>
  <c r="E69" i="69" s="1"/>
  <c r="E72" i="69" s="1"/>
  <c r="E38" i="68"/>
  <c r="E69" i="68" s="1"/>
  <c r="E72" i="68" s="1"/>
  <c r="E35" i="68"/>
  <c r="E38" i="67"/>
  <c r="E35" i="67"/>
  <c r="E69" i="67" s="1"/>
  <c r="E72" i="67" s="1"/>
  <c r="E40" i="66"/>
  <c r="E37" i="66"/>
  <c r="E71" i="66" s="1"/>
  <c r="E74" i="66" s="1"/>
  <c r="E37" i="65"/>
  <c r="E71" i="65" s="1"/>
  <c r="E74" i="65" s="1"/>
  <c r="E37" i="64"/>
  <c r="E71" i="64"/>
  <c r="E74" i="64" s="1"/>
  <c r="E37" i="63"/>
  <c r="E71" i="63" s="1"/>
  <c r="E74" i="63" s="1"/>
  <c r="E41" i="62"/>
  <c r="E39" i="62"/>
  <c r="E37" i="62"/>
  <c r="E71" i="62" s="1"/>
  <c r="E74" i="62" s="1"/>
  <c r="E43" i="61"/>
  <c r="E37" i="61"/>
  <c r="E71" i="61" s="1"/>
  <c r="E74" i="61" s="1"/>
  <c r="E39" i="61"/>
  <c r="E41" i="61"/>
  <c r="E45" i="60"/>
  <c r="E71" i="60" s="1"/>
  <c r="E74" i="60" s="1"/>
  <c r="E43" i="60"/>
  <c r="E41" i="60"/>
  <c r="E39" i="60"/>
  <c r="E37" i="60"/>
  <c r="E41" i="59"/>
  <c r="E39" i="59"/>
  <c r="E37" i="59"/>
  <c r="E71" i="59" s="1"/>
  <c r="E74" i="59" s="1"/>
  <c r="E45" i="58"/>
  <c r="E37" i="58"/>
  <c r="E39" i="58"/>
  <c r="E41" i="58"/>
  <c r="E43" i="58"/>
  <c r="E71" i="58" s="1"/>
  <c r="E74" i="58" s="1"/>
  <c r="E39" i="57"/>
  <c r="E71" i="57" s="1"/>
  <c r="E74" i="57" s="1"/>
  <c r="E37" i="57"/>
  <c r="E41" i="56"/>
  <c r="E39" i="56"/>
  <c r="E37" i="56"/>
  <c r="E39" i="55"/>
  <c r="E37" i="55"/>
  <c r="E47" i="54"/>
  <c r="E45" i="54"/>
  <c r="E43" i="54"/>
  <c r="E37" i="54"/>
  <c r="E71" i="54" s="1"/>
  <c r="E74" i="54" s="1"/>
  <c r="E39" i="54"/>
  <c r="E41" i="54"/>
  <c r="E49" i="53"/>
  <c r="E47" i="53"/>
  <c r="E45" i="53"/>
  <c r="E43" i="53"/>
  <c r="E41" i="53"/>
  <c r="E37" i="53"/>
  <c r="E39" i="53"/>
  <c r="E71" i="53"/>
  <c r="E74" i="53" s="1"/>
  <c r="E47" i="52"/>
  <c r="E45" i="52"/>
  <c r="E43" i="52"/>
  <c r="E41" i="52"/>
  <c r="E39" i="52"/>
  <c r="E37" i="52"/>
  <c r="E74" i="52" s="1"/>
  <c r="E77" i="52" s="1"/>
  <c r="E39" i="51"/>
  <c r="E37" i="51"/>
  <c r="E74" i="51" s="1"/>
  <c r="E77" i="51" s="1"/>
  <c r="E45" i="50"/>
  <c r="E43" i="50"/>
  <c r="E41" i="50"/>
  <c r="E39" i="50"/>
  <c r="E37" i="50"/>
  <c r="E74" i="50" s="1"/>
  <c r="E77" i="50" s="1"/>
  <c r="E41" i="49"/>
  <c r="E39" i="49"/>
  <c r="E74" i="49" s="1"/>
  <c r="E77" i="49" s="1"/>
  <c r="E37" i="49"/>
  <c r="E47" i="48"/>
  <c r="E45" i="48"/>
  <c r="E43" i="48"/>
  <c r="E41" i="48"/>
  <c r="E74" i="48" s="1"/>
  <c r="E77" i="48" s="1"/>
  <c r="E37" i="48"/>
  <c r="E39" i="48"/>
  <c r="E69" i="47"/>
  <c r="E67" i="47"/>
  <c r="E65" i="47"/>
  <c r="E63" i="47"/>
  <c r="E61" i="47"/>
  <c r="E59" i="47"/>
  <c r="E57" i="47"/>
  <c r="E55" i="47"/>
  <c r="E53" i="47"/>
  <c r="E51" i="47"/>
  <c r="E47" i="47"/>
  <c r="E45" i="47"/>
  <c r="E41" i="47"/>
  <c r="E37" i="47"/>
  <c r="E39" i="47"/>
  <c r="E43" i="47"/>
  <c r="E74" i="47"/>
  <c r="E77" i="47" s="1"/>
  <c r="E46" i="46"/>
  <c r="E43" i="46"/>
  <c r="E40" i="46"/>
  <c r="E74" i="46" s="1"/>
  <c r="E77" i="46" s="1"/>
  <c r="E37" i="46"/>
  <c r="E40" i="45"/>
  <c r="E74" i="45" s="1"/>
  <c r="E77" i="45" s="1"/>
  <c r="E37" i="45"/>
  <c r="E46" i="44"/>
  <c r="E43" i="44"/>
  <c r="E40" i="44"/>
  <c r="E37" i="44"/>
  <c r="E73" i="44" s="1"/>
  <c r="E76" i="44" s="1"/>
  <c r="E49" i="43"/>
  <c r="E46" i="43"/>
  <c r="E37" i="43"/>
  <c r="E73" i="43" s="1"/>
  <c r="E76" i="43" s="1"/>
  <c r="E40" i="43"/>
  <c r="E43" i="43"/>
  <c r="E52" i="42"/>
  <c r="E49" i="42"/>
  <c r="E46" i="42"/>
  <c r="E43" i="42"/>
  <c r="E40" i="42"/>
  <c r="E73" i="42" s="1"/>
  <c r="E76" i="42" s="1"/>
  <c r="E37" i="42"/>
  <c r="E55" i="41"/>
  <c r="E52" i="41"/>
  <c r="E49" i="41"/>
  <c r="E46" i="41"/>
  <c r="E43" i="41"/>
  <c r="E40" i="41"/>
  <c r="E37" i="41"/>
  <c r="E73" i="41" s="1"/>
  <c r="E76" i="41" s="1"/>
  <c r="E43" i="40"/>
  <c r="E40" i="40"/>
  <c r="E37" i="40"/>
  <c r="E40" i="39"/>
  <c r="E37" i="39"/>
  <c r="E46" i="38"/>
  <c r="E43" i="38"/>
  <c r="E40" i="38"/>
  <c r="E37" i="38"/>
  <c r="E73" i="38" s="1"/>
  <c r="E76" i="38" s="1"/>
  <c r="E52" i="37"/>
  <c r="E49" i="37"/>
  <c r="E46" i="37"/>
  <c r="E43" i="37"/>
  <c r="E40" i="37"/>
  <c r="E37" i="37"/>
  <c r="E73" i="37" s="1"/>
  <c r="E76" i="37" s="1"/>
  <c r="E52" i="36"/>
  <c r="E37" i="36"/>
  <c r="E73" i="36" s="1"/>
  <c r="E76" i="36" s="1"/>
  <c r="E40" i="36"/>
  <c r="E43" i="36"/>
  <c r="E46" i="36"/>
  <c r="E49" i="36"/>
  <c r="E52" i="35"/>
  <c r="E49" i="35"/>
  <c r="E46" i="35"/>
  <c r="E37" i="35"/>
  <c r="E73" i="35" s="1"/>
  <c r="E76" i="35" s="1"/>
  <c r="E40" i="35"/>
  <c r="E43" i="35"/>
  <c r="E40" i="34"/>
  <c r="E37" i="34"/>
  <c r="E46" i="33"/>
  <c r="E43" i="33"/>
  <c r="E40" i="33"/>
  <c r="E37" i="33"/>
  <c r="E73" i="33" s="1"/>
  <c r="E76" i="33" s="1"/>
  <c r="E43" i="32"/>
  <c r="E40" i="32"/>
  <c r="E37" i="32"/>
  <c r="E37" i="31"/>
  <c r="E73" i="31" s="1"/>
  <c r="E76" i="31" s="1"/>
  <c r="E40" i="30"/>
  <c r="E73" i="30" s="1"/>
  <c r="E76" i="30" s="1"/>
  <c r="E37" i="30"/>
  <c r="E49" i="29"/>
  <c r="E46" i="29"/>
  <c r="E43" i="29"/>
  <c r="E73" i="29" s="1"/>
  <c r="E76" i="29" s="1"/>
  <c r="E40" i="29"/>
  <c r="E37" i="29"/>
  <c r="E55" i="28"/>
  <c r="E52" i="28"/>
  <c r="E37" i="28"/>
  <c r="E73" i="28" s="1"/>
  <c r="E76" i="28" s="1"/>
  <c r="E40" i="28"/>
  <c r="E43" i="28"/>
  <c r="E46" i="28"/>
  <c r="E49" i="28"/>
  <c r="E37" i="27"/>
  <c r="E73" i="27"/>
  <c r="E76" i="27" s="1"/>
  <c r="E55" i="26"/>
  <c r="E52" i="26"/>
  <c r="E49" i="26"/>
  <c r="E46" i="26"/>
  <c r="E43" i="26"/>
  <c r="E40" i="26"/>
  <c r="E37" i="26"/>
  <c r="E40" i="25"/>
  <c r="E37" i="25"/>
  <c r="E73" i="25" s="1"/>
  <c r="E76" i="25" s="1"/>
  <c r="E40" i="24"/>
  <c r="E71" i="56"/>
  <c r="E74" i="56" s="1"/>
  <c r="E71" i="55"/>
  <c r="E74" i="55" s="1"/>
  <c r="E73" i="40"/>
  <c r="E76" i="40"/>
  <c r="E77" i="40" s="1"/>
  <c r="E73" i="39"/>
  <c r="E76" i="39" s="1"/>
  <c r="E73" i="34"/>
  <c r="E76" i="34" s="1"/>
  <c r="E73" i="32"/>
  <c r="E76" i="32" s="1"/>
  <c r="E73" i="26"/>
  <c r="E76" i="26" s="1"/>
  <c r="E37" i="24"/>
  <c r="E73" i="24" s="1"/>
  <c r="E76" i="24" s="1"/>
  <c r="E37" i="23"/>
  <c r="E73" i="23"/>
  <c r="E76" i="23" s="1"/>
  <c r="E55" i="22"/>
  <c r="E52" i="22"/>
  <c r="E37" i="22"/>
  <c r="E73" i="22" s="1"/>
  <c r="E76" i="22" s="1"/>
  <c r="E40" i="22"/>
  <c r="E43" i="22"/>
  <c r="E46" i="22"/>
  <c r="E49" i="22"/>
  <c r="E43" i="21"/>
  <c r="E40" i="21"/>
  <c r="E37" i="21"/>
  <c r="E73" i="21" s="1"/>
  <c r="E76" i="21" s="1"/>
  <c r="E43" i="20"/>
  <c r="E40" i="20"/>
  <c r="E37" i="20"/>
  <c r="E46" i="19"/>
  <c r="E43" i="19"/>
  <c r="E40" i="19"/>
  <c r="E37" i="19"/>
  <c r="E73" i="19" s="1"/>
  <c r="E76" i="19" s="1"/>
  <c r="E55" i="18"/>
  <c r="E37" i="18"/>
  <c r="E40" i="18"/>
  <c r="E43" i="18"/>
  <c r="E73" i="18" s="1"/>
  <c r="E76" i="18" s="1"/>
  <c r="E46" i="18"/>
  <c r="E49" i="18"/>
  <c r="E52" i="18"/>
  <c r="E37" i="17"/>
  <c r="E40" i="17"/>
  <c r="E73" i="17"/>
  <c r="E76" i="17" s="1"/>
  <c r="E37" i="16"/>
  <c r="E43" i="16"/>
  <c r="E40" i="16"/>
  <c r="E46" i="15"/>
  <c r="E43" i="15"/>
  <c r="E40" i="15"/>
  <c r="E73" i="15" s="1"/>
  <c r="E76" i="15" s="1"/>
  <c r="E37" i="15"/>
  <c r="E37" i="14"/>
  <c r="E73" i="14"/>
  <c r="E76" i="14" s="1"/>
  <c r="E40" i="13"/>
  <c r="E37" i="13"/>
  <c r="E73" i="13" s="1"/>
  <c r="E76" i="13" s="1"/>
  <c r="E40" i="12"/>
  <c r="E37" i="12"/>
  <c r="E73" i="12" s="1"/>
  <c r="E76" i="12" s="1"/>
  <c r="E40" i="11"/>
  <c r="E37" i="11"/>
  <c r="E73" i="11" s="1"/>
  <c r="E76" i="11" s="1"/>
  <c r="E52" i="10"/>
  <c r="E49" i="10"/>
  <c r="E46" i="10"/>
  <c r="E43" i="10"/>
  <c r="E37" i="10"/>
  <c r="E73" i="10" s="1"/>
  <c r="E76" i="10" s="1"/>
  <c r="E40" i="10"/>
  <c r="E39" i="9"/>
  <c r="E36" i="9"/>
  <c r="E74" i="9" s="1"/>
  <c r="E77" i="9" s="1"/>
  <c r="E42" i="8"/>
  <c r="E39" i="8"/>
  <c r="E73" i="8" s="1"/>
  <c r="E76" i="8" s="1"/>
  <c r="E42" i="7"/>
  <c r="E36" i="7"/>
  <c r="E39" i="7"/>
  <c r="E73" i="7" s="1"/>
  <c r="E76" i="7" s="1"/>
  <c r="E38" i="6"/>
  <c r="E36" i="6"/>
  <c r="E75" i="6"/>
  <c r="E78" i="6" s="1"/>
  <c r="E50" i="4"/>
  <c r="E48" i="4"/>
  <c r="E44" i="4"/>
  <c r="E42" i="4"/>
  <c r="E40" i="4"/>
  <c r="E38" i="4"/>
  <c r="E36" i="4"/>
  <c r="E75" i="4" s="1"/>
  <c r="E78" i="4" s="1"/>
  <c r="E73" i="16"/>
  <c r="E76" i="16" s="1"/>
  <c r="E73" i="20"/>
  <c r="E76" i="20" s="1"/>
  <c r="E75" i="79" l="1"/>
  <c r="E74" i="79"/>
  <c r="E77" i="79" s="1"/>
  <c r="E81" i="79" s="1"/>
  <c r="E75" i="78"/>
  <c r="E74" i="78"/>
  <c r="E75" i="77"/>
  <c r="E74" i="77"/>
  <c r="E77" i="77" s="1"/>
  <c r="E81" i="77" s="1"/>
  <c r="E70" i="76"/>
  <c r="E73" i="76" s="1"/>
  <c r="E75" i="76" s="1"/>
  <c r="E77" i="15"/>
  <c r="E78" i="15" s="1"/>
  <c r="E75" i="59"/>
  <c r="E76" i="59"/>
  <c r="E78" i="59" s="1"/>
  <c r="E82" i="59" s="1"/>
  <c r="E75" i="57"/>
  <c r="E78" i="57"/>
  <c r="E82" i="57" s="1"/>
  <c r="E76" i="57"/>
  <c r="E78" i="18"/>
  <c r="E77" i="18"/>
  <c r="E80" i="18"/>
  <c r="E84" i="18" s="1"/>
  <c r="E77" i="28"/>
  <c r="E78" i="28" s="1"/>
  <c r="E80" i="28" s="1"/>
  <c r="E84" i="28" s="1"/>
  <c r="E79" i="4"/>
  <c r="E80" i="4"/>
  <c r="E82" i="4" s="1"/>
  <c r="E86" i="4" s="1"/>
  <c r="E78" i="48"/>
  <c r="E79" i="48" s="1"/>
  <c r="E81" i="48" s="1"/>
  <c r="E85" i="48" s="1"/>
  <c r="E76" i="61"/>
  <c r="E75" i="61"/>
  <c r="E78" i="61"/>
  <c r="E82" i="61" s="1"/>
  <c r="E77" i="42"/>
  <c r="E80" i="42" s="1"/>
  <c r="E84" i="42" s="1"/>
  <c r="E78" i="42"/>
  <c r="E76" i="58"/>
  <c r="E75" i="58"/>
  <c r="E78" i="58" s="1"/>
  <c r="E82" i="58" s="1"/>
  <c r="E77" i="16"/>
  <c r="E78" i="16"/>
  <c r="E80" i="16"/>
  <c r="E84" i="16" s="1"/>
  <c r="E77" i="30"/>
  <c r="E78" i="30" s="1"/>
  <c r="E79" i="51"/>
  <c r="E78" i="51"/>
  <c r="E81" i="51"/>
  <c r="E85" i="51" s="1"/>
  <c r="E79" i="6"/>
  <c r="E80" i="6" s="1"/>
  <c r="E82" i="6" s="1"/>
  <c r="E86" i="6" s="1"/>
  <c r="E75" i="63"/>
  <c r="E78" i="63" s="1"/>
  <c r="E82" i="63" s="1"/>
  <c r="E76" i="63"/>
  <c r="E75" i="64"/>
  <c r="E78" i="64" s="1"/>
  <c r="E82" i="64" s="1"/>
  <c r="E76" i="64"/>
  <c r="E77" i="29"/>
  <c r="E77" i="31"/>
  <c r="E78" i="31" s="1"/>
  <c r="E77" i="43"/>
  <c r="E80" i="43" s="1"/>
  <c r="E84" i="43" s="1"/>
  <c r="E78" i="43"/>
  <c r="E77" i="19"/>
  <c r="E78" i="19"/>
  <c r="E80" i="19" s="1"/>
  <c r="E84" i="19" s="1"/>
  <c r="E75" i="66"/>
  <c r="E78" i="66" s="1"/>
  <c r="E82" i="66" s="1"/>
  <c r="E76" i="66"/>
  <c r="E75" i="65"/>
  <c r="E78" i="65"/>
  <c r="E82" i="65" s="1"/>
  <c r="E76" i="65"/>
  <c r="E74" i="67"/>
  <c r="E73" i="67"/>
  <c r="E76" i="67" s="1"/>
  <c r="E80" i="67" s="1"/>
  <c r="E76" i="62"/>
  <c r="E75" i="62"/>
  <c r="E78" i="62" s="1"/>
  <c r="E82" i="62" s="1"/>
  <c r="E75" i="53"/>
  <c r="E78" i="53" s="1"/>
  <c r="E82" i="53" s="1"/>
  <c r="E76" i="53"/>
  <c r="E77" i="27"/>
  <c r="E78" i="27" s="1"/>
  <c r="E77" i="22"/>
  <c r="E78" i="22"/>
  <c r="E80" i="22"/>
  <c r="E84" i="22" s="1"/>
  <c r="E80" i="17"/>
  <c r="E84" i="17" s="1"/>
  <c r="E78" i="17"/>
  <c r="E77" i="17"/>
  <c r="E78" i="50"/>
  <c r="E79" i="50"/>
  <c r="E81" i="50"/>
  <c r="E85" i="50" s="1"/>
  <c r="E73" i="68"/>
  <c r="E76" i="68" s="1"/>
  <c r="E80" i="68" s="1"/>
  <c r="E74" i="68"/>
  <c r="E77" i="21"/>
  <c r="E78" i="21" s="1"/>
  <c r="E77" i="44"/>
  <c r="E78" i="44"/>
  <c r="E80" i="44"/>
  <c r="E84" i="44" s="1"/>
  <c r="E74" i="69"/>
  <c r="E73" i="69"/>
  <c r="E76" i="69" s="1"/>
  <c r="E80" i="69" s="1"/>
  <c r="E77" i="20"/>
  <c r="E78" i="20" s="1"/>
  <c r="E78" i="45"/>
  <c r="E81" i="45" s="1"/>
  <c r="E85" i="45" s="1"/>
  <c r="E79" i="45"/>
  <c r="E77" i="8"/>
  <c r="E78" i="8" s="1"/>
  <c r="E80" i="8" s="1"/>
  <c r="E84" i="8" s="1"/>
  <c r="E77" i="33"/>
  <c r="E78" i="33" s="1"/>
  <c r="E80" i="33" s="1"/>
  <c r="E84" i="33" s="1"/>
  <c r="E78" i="46"/>
  <c r="E81" i="46" s="1"/>
  <c r="E85" i="46" s="1"/>
  <c r="E79" i="46"/>
  <c r="E78" i="32"/>
  <c r="E77" i="32"/>
  <c r="E80" i="32" s="1"/>
  <c r="E84" i="32" s="1"/>
  <c r="E77" i="38"/>
  <c r="E80" i="38" s="1"/>
  <c r="E84" i="38" s="1"/>
  <c r="E78" i="38"/>
  <c r="E78" i="34"/>
  <c r="E77" i="34"/>
  <c r="E80" i="34"/>
  <c r="E84" i="34" s="1"/>
  <c r="E78" i="49"/>
  <c r="E79" i="49"/>
  <c r="E81" i="49"/>
  <c r="E85" i="49" s="1"/>
  <c r="E78" i="47"/>
  <c r="E81" i="47" s="1"/>
  <c r="E85" i="47" s="1"/>
  <c r="E79" i="47"/>
  <c r="E72" i="71"/>
  <c r="E75" i="71" s="1"/>
  <c r="E79" i="71" s="1"/>
  <c r="E73" i="71"/>
  <c r="E79" i="52"/>
  <c r="E81" i="52" s="1"/>
  <c r="E85" i="52" s="1"/>
  <c r="E78" i="52"/>
  <c r="E77" i="23"/>
  <c r="E78" i="23" s="1"/>
  <c r="E77" i="26"/>
  <c r="E78" i="26" s="1"/>
  <c r="E76" i="54"/>
  <c r="E75" i="54"/>
  <c r="E78" i="54" s="1"/>
  <c r="E82" i="54" s="1"/>
  <c r="E76" i="60"/>
  <c r="E75" i="60"/>
  <c r="E78" i="60" s="1"/>
  <c r="E82" i="60" s="1"/>
  <c r="E77" i="12"/>
  <c r="E78" i="12" s="1"/>
  <c r="E80" i="12" s="1"/>
  <c r="E84" i="12" s="1"/>
  <c r="E72" i="72"/>
  <c r="E73" i="72"/>
  <c r="E75" i="72" s="1"/>
  <c r="E79" i="72" s="1"/>
  <c r="E77" i="35"/>
  <c r="E75" i="55"/>
  <c r="E76" i="55"/>
  <c r="E78" i="55"/>
  <c r="E82" i="55" s="1"/>
  <c r="E77" i="36"/>
  <c r="E78" i="36" s="1"/>
  <c r="E80" i="36" s="1"/>
  <c r="E84" i="36" s="1"/>
  <c r="E77" i="24"/>
  <c r="E77" i="13"/>
  <c r="E76" i="56"/>
  <c r="E78" i="56" s="1"/>
  <c r="E82" i="56" s="1"/>
  <c r="E75" i="56"/>
  <c r="E72" i="73"/>
  <c r="E73" i="73"/>
  <c r="E75" i="73"/>
  <c r="E79" i="73" s="1"/>
  <c r="E77" i="10"/>
  <c r="E78" i="10"/>
  <c r="E80" i="10" s="1"/>
  <c r="E84" i="10" s="1"/>
  <c r="E77" i="39"/>
  <c r="E77" i="37"/>
  <c r="E78" i="37"/>
  <c r="E80" i="37" s="1"/>
  <c r="E84" i="37" s="1"/>
  <c r="E72" i="74"/>
  <c r="E73" i="74"/>
  <c r="E75" i="74"/>
  <c r="E79" i="74" s="1"/>
  <c r="E78" i="41"/>
  <c r="E80" i="41" s="1"/>
  <c r="E84" i="41" s="1"/>
  <c r="E77" i="41"/>
  <c r="E77" i="7"/>
  <c r="E78" i="7" s="1"/>
  <c r="E78" i="9"/>
  <c r="E79" i="9"/>
  <c r="E81" i="9" s="1"/>
  <c r="E85" i="9" s="1"/>
  <c r="E78" i="11"/>
  <c r="E80" i="11" s="1"/>
  <c r="E84" i="11" s="1"/>
  <c r="E77" i="11"/>
  <c r="E77" i="14"/>
  <c r="E80" i="14" s="1"/>
  <c r="E84" i="14" s="1"/>
  <c r="E78" i="14"/>
  <c r="E77" i="25"/>
  <c r="E78" i="25" s="1"/>
  <c r="E80" i="25" s="1"/>
  <c r="E84" i="25" s="1"/>
  <c r="E72" i="75"/>
  <c r="E75" i="75" s="1"/>
  <c r="E79" i="75" s="1"/>
  <c r="E73" i="75"/>
  <c r="E75" i="70"/>
  <c r="E79" i="70" s="1"/>
  <c r="E78" i="40"/>
  <c r="E80" i="40" s="1"/>
  <c r="E84" i="40" s="1"/>
  <c r="E77" i="78" l="1"/>
  <c r="E81" i="78" s="1"/>
  <c r="E74" i="76"/>
  <c r="E77" i="76" s="1"/>
  <c r="E81" i="76" s="1"/>
  <c r="E80" i="21"/>
  <c r="E84" i="21" s="1"/>
  <c r="E80" i="7"/>
  <c r="E84" i="7" s="1"/>
  <c r="E80" i="26"/>
  <c r="E84" i="26" s="1"/>
  <c r="E80" i="23"/>
  <c r="E84" i="23" s="1"/>
  <c r="E80" i="30"/>
  <c r="E84" i="30" s="1"/>
  <c r="E78" i="39"/>
  <c r="E80" i="39" s="1"/>
  <c r="E84" i="39" s="1"/>
  <c r="E80" i="27"/>
  <c r="E84" i="27" s="1"/>
  <c r="E78" i="13"/>
  <c r="E80" i="13" s="1"/>
  <c r="E84" i="13" s="1"/>
  <c r="E78" i="35"/>
  <c r="E80" i="35" s="1"/>
  <c r="E84" i="35" s="1"/>
  <c r="E80" i="31"/>
  <c r="E84" i="31" s="1"/>
  <c r="E80" i="20"/>
  <c r="E84" i="20" s="1"/>
  <c r="E78" i="29"/>
  <c r="E80" i="29" s="1"/>
  <c r="E84" i="29" s="1"/>
  <c r="E80" i="15"/>
  <c r="E84" i="15" s="1"/>
  <c r="E78" i="24"/>
  <c r="E80" i="24" s="1"/>
  <c r="E84" i="24" s="1"/>
</calcChain>
</file>

<file path=xl/sharedStrings.xml><?xml version="1.0" encoding="utf-8"?>
<sst xmlns="http://schemas.openxmlformats.org/spreadsheetml/2006/main" count="2093" uniqueCount="498">
  <si>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</si>
  <si>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</si>
  <si>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</si>
  <si>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</si>
  <si>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</si>
  <si>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</si>
  <si>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</si>
  <si>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</si>
  <si>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</si>
  <si>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</si>
  <si>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</si>
  <si>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</si>
  <si>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</si>
  <si>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</si>
  <si>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</si>
  <si>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</si>
  <si>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</si>
  <si>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</si>
  <si>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</si>
  <si>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</si>
  <si>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Sauvageau Boulerice, Comptables Agréés inc.</t>
  </si>
  <si>
    <t>1730 boul. Marie-Victorin suite 201</t>
  </si>
  <si>
    <t>Longueuil  (Québec)  J4G 1A5</t>
  </si>
  <si>
    <t>Le 1er février 2010</t>
  </si>
  <si>
    <t>*** Veuillez faire votre chèque à l'ordre de GC Fiscalité Plus Inc. Payable en ligne chez Desjardins et dans les institutions financières participantes.***</t>
  </si>
  <si>
    <t># 10001</t>
  </si>
  <si>
    <t xml:space="preserve"> - Tapis Le monde - question sur ptpe et sur déductibilité des honoraires professionnels;</t>
  </si>
  <si>
    <t xml:space="preserve"> - Levfab - discussion sur le choix de 125.1</t>
  </si>
  <si>
    <t xml:space="preserve"> - Discussion avec Caroline sur façon de compléter catégorie 13 de l'annexe 8</t>
  </si>
  <si>
    <t xml:space="preserve"> - LSM - discussions sur CDC avec Caroline, Marie-Christine, Yvon et révision de T2 pour IMRTD, CDC, annexe 3, etc</t>
  </si>
  <si>
    <t xml:space="preserve"> - Recherches, courriel et discussion sur 2 dossiers: traitement fiscal d'un day trader et pour le problème d'avantage auto;</t>
  </si>
  <si>
    <t xml:space="preserve"> - Analyse de la situation de Contek pour la R&amp;D, recherches et courriel</t>
  </si>
  <si>
    <t xml:space="preserve"> - Discussion avec Catherine pour CO-1137E dans Gestion SAB;</t>
  </si>
  <si>
    <t xml:space="preserve"> - Envoie de fax au gouvernement dans le dossier de Production Éric Lapointe;</t>
  </si>
  <si>
    <t xml:space="preserve"> - 9167-5777 québec inc - cdc reçu de société rattaché - question de isabelle rivard;</t>
  </si>
  <si>
    <t xml:space="preserve"> - Révision fiducie JAPI</t>
  </si>
  <si>
    <t>Le 15 février 2010</t>
  </si>
  <si>
    <t># 10010</t>
  </si>
  <si>
    <t>Le 25 février 2010</t>
  </si>
  <si>
    <t># 10023</t>
  </si>
  <si>
    <t xml:space="preserve"> - Révision de la T3 de fiducie Chapiant et discussions avec les vérificateurs</t>
  </si>
  <si>
    <t xml:space="preserve"> - Révision de la T3 de fiducie Lucille et discussions avec les vérificateurs</t>
  </si>
  <si>
    <t xml:space="preserve"> - Avancement dans le dossier de Ékomini: rencontre et déplacement à leurs bureaux pour relancer la réorganisation avec tous les actionnaires, courriel à Cam pour expliquer le fonctionnement d'un régime d'option d'achat d'actions, suivi avec Geneviève pour le début de la convention d'actionnaires, etc.</t>
  </si>
  <si>
    <t>Le 5 mars 2010</t>
  </si>
  <si>
    <t># 10032</t>
  </si>
  <si>
    <t xml:space="preserve"> - Révision de la T3 de fiducie Xenia et discussions avec les vérificateurs</t>
  </si>
  <si>
    <t xml:space="preserve"> - Révision de la T2 de Technar automation et technar Fab et discussions avec les vérificateurs (Véronica et Yvon), recherches fiscales supplémentaires</t>
  </si>
  <si>
    <t xml:space="preserve"> - Avancement dans le dossier de Ékomini: échange de courriels, échange avec Robert williamson re: convention d'actionnaires</t>
  </si>
  <si>
    <t>Le 16 mars 2010</t>
  </si>
  <si>
    <t># 10040</t>
  </si>
  <si>
    <t xml:space="preserve"> - Discussion avec Véronica et révision du gain de change dans le dossier de Technar Auto;</t>
  </si>
  <si>
    <t xml:space="preserve"> - Question dans Miro Finance relativement à la perte sur vente d'immeuble repris pour dette impayée;</t>
  </si>
  <si>
    <t>Le 30 mars 2010</t>
  </si>
  <si>
    <t># 10055</t>
  </si>
  <si>
    <t xml:space="preserve"> - Avancement dans la réorganisation de Ékomini;</t>
  </si>
  <si>
    <t xml:space="preserve"> - Question sur machine BFT de Véronica - Techfab Automation;</t>
  </si>
  <si>
    <t xml:space="preserve"> - Recherche sur bien de remplacement et discussion - francis et marie-christine</t>
  </si>
  <si>
    <t xml:space="preserve"> - Analyse, recherches, discussions entourant le dossier de Mario Lamothe - disposition d'une résidence vs perte en capitale vs perte d'entreprise;</t>
  </si>
  <si>
    <t xml:space="preserve"> - Remise en contexte dans le dossier de Xenia, réanalyse des options possibles et des communications précédentes, conférence téléphonique avec vous et les clients;</t>
  </si>
  <si>
    <t xml:space="preserve"> - Question de Caroline relativement à la catégorie 13 lorsqu'il y a 2 options de renouvellement - recherche et courriel;</t>
  </si>
  <si>
    <t>Le 5 avril 2010</t>
  </si>
  <si>
    <t># 10058</t>
  </si>
  <si>
    <t xml:space="preserve"> - Question de Catherine sur fonctionnement et imposition d'une fiducie de protection d'actifs - recherches et discussion;</t>
  </si>
  <si>
    <t xml:space="preserve"> - Question de Catherine sur demi-taux lorsque transfert entre personne liée;</t>
  </si>
  <si>
    <t>Nbre heures</t>
  </si>
  <si>
    <t>Taux Horaire</t>
  </si>
  <si>
    <t>Total</t>
  </si>
  <si>
    <t>Le 16 avril 2010</t>
  </si>
  <si>
    <t># 10072</t>
  </si>
  <si>
    <t xml:space="preserve"> - Dossier de Maryo Lamothe;</t>
  </si>
  <si>
    <t xml:space="preserve"> - 2969831 Canada Inc., discussions avec karine sur T2;</t>
  </si>
  <si>
    <t>Le 5 mai 2010</t>
  </si>
  <si>
    <t># 10094</t>
  </si>
  <si>
    <t xml:space="preserve"> - Discussion téléphonique avec Francis relativement à un changement d'usage de locatif à rés. perso</t>
  </si>
  <si>
    <t xml:space="preserve"> - Avancement dans le dossier de Ékomini: courriels, discussions téléphoniques, révision des documents juridiques, mise à jour du mémorandum suite aux changements de données, question sur option d'achat d'actions, etc.</t>
  </si>
  <si>
    <t># 10099</t>
  </si>
  <si>
    <t>Le 11 mai 2010</t>
  </si>
  <si>
    <t>Le 15 juin 2010</t>
  </si>
  <si>
    <t># 10116</t>
  </si>
  <si>
    <t xml:space="preserve"> - Avancement dans le dossier de Ékomini: courriels, discussions téléphoniques, révision des documents juridiques, recherche pour traitement des TPS/TVQ lors de transfert de technologie et recherches par Michel Taillefer refacturée de 500$;</t>
  </si>
  <si>
    <t xml:space="preserve"> - Discussion et courriel au sujet du dossier de Tailgate;</t>
  </si>
  <si>
    <t xml:space="preserve"> - Analyse client décédé vs exo demandé par Caroline;</t>
  </si>
  <si>
    <t xml:space="preserve"> - Révision de la T1 de Marie-Hélène Côté et recherches sur choix 216 vs NR6 vs intérêts et pénalité, etc.</t>
  </si>
  <si>
    <t>Le 21 juillet 2010</t>
  </si>
  <si>
    <t xml:space="preserve"> - Emballage Gab - question re: vente de division et notion de bien de remplacement</t>
  </si>
  <si>
    <t xml:space="preserve"> - 9188-3447 Qc inc - disposition d'achalandage</t>
  </si>
  <si>
    <t># 10139</t>
  </si>
  <si>
    <t xml:space="preserve"> - Avancement dans le dossier de Ékomini: courriels et discussions téléphoniques avec Geneviève et le notaire, production des formulaires de roulement (nous en sommes à environ 90% de terminé);</t>
  </si>
  <si>
    <t>Le 30 août 2010</t>
  </si>
  <si>
    <t># 10162</t>
  </si>
  <si>
    <t xml:space="preserve"> - Question de Yvon sur cotisation excédentaire de REER et recherche sur possibilité de RAP;</t>
  </si>
  <si>
    <t xml:space="preserve"> - Avancement dans le dossier de Ékomini: courriels et discussions téléphoniques avec Geneviève et le notaire, production des formulaires de roulement (incluant 50$ de frais de poste);</t>
  </si>
  <si>
    <t>Le 28 septembre 2010</t>
  </si>
  <si>
    <t># 10176</t>
  </si>
  <si>
    <t xml:space="preserve"> - Question Miro - perte sur créance - traitement fiscal</t>
  </si>
  <si>
    <t xml:space="preserve"> - Révisions de la T2 de Emballage Gab, incluant la version 1 et 2 et calcul des acomptes provisionnels;</t>
  </si>
  <si>
    <t xml:space="preserve"> - Question Unitherma - PTPE et choix tardifs;</t>
  </si>
  <si>
    <t xml:space="preserve"> - Question liquidités excédentaires vs exo vs fond de roulement</t>
  </si>
  <si>
    <t xml:space="preserve"> - Goliath - diagnostic taxprep;</t>
  </si>
  <si>
    <t xml:space="preserve"> - Minds - annexe 5, courriel et disc;</t>
  </si>
  <si>
    <t xml:space="preserve"> - Révision de la T2 de IGE XAO;</t>
  </si>
  <si>
    <t>Le 21 octobre 2010</t>
  </si>
  <si>
    <t># 10201</t>
  </si>
  <si>
    <t xml:space="preserve"> - Courriels avec Caroline pour IGE Xao vs double imposition</t>
  </si>
  <si>
    <t xml:space="preserve"> - Question de Catherine sur annexe 3 vs dividendes de JV Medisante</t>
  </si>
  <si>
    <t xml:space="preserve"> - Révision de IGE XAO T2154</t>
  </si>
  <si>
    <t xml:space="preserve"> - Dossier de Hamel Systemes informatiques - diverses questions et révision partielle de T2</t>
  </si>
  <si>
    <t>Le 28 octobre 2010</t>
  </si>
  <si>
    <t># 10204</t>
  </si>
  <si>
    <t xml:space="preserve"> - Révision du dossier de Lumiphase (T2) et du mémo vs disc tel avec Nathalie;</t>
  </si>
  <si>
    <t xml:space="preserve"> - Révision (incluant analyse des impacts du mémo) et discussions dans la T2 de Clinique du Dr Barolet;</t>
  </si>
  <si>
    <t xml:space="preserve"> - JP Carton - prise de connaisance et discussions avec Sarah - crédit investissement;</t>
  </si>
  <si>
    <t>Le 7 décembre 2010</t>
  </si>
  <si>
    <t># 10239</t>
  </si>
  <si>
    <t xml:space="preserve"> - Question de Caroline sur transfert d'une police d'assurance-vie à une compagnie;</t>
  </si>
  <si>
    <t xml:space="preserve"> - Dossier de production Éric Lapointe - recherche pour formulaire prescrit vs délai dépassé au Qc;</t>
  </si>
  <si>
    <t xml:space="preserve"> - Discussions avec Caroline et Francis sur dossier de salle de production de spectacle qui a été transféré à gérant - re: utilisation des pertes;</t>
  </si>
  <si>
    <t>Le 22 décembre 2010</t>
  </si>
  <si>
    <t># 10258</t>
  </si>
  <si>
    <t xml:space="preserve"> - Dossier de Ékomini - discussion téléphonique et recherches et anlyse de la situation actuelle vs l'intégration potentielle de nouveaux investisseurs vs planification potentielle - courriel effectuant un sommaire de la planification proposée;</t>
  </si>
  <si>
    <t xml:space="preserve"> - Analyse de Hamel - sociétés associées et annexe 3;</t>
  </si>
  <si>
    <t xml:space="preserve"> - Santérégie et Institut de formation santérégie - révision des déclarations d'impôt, révision du mémo et des impacts sur les états financiers et des déclarations d'impôts;</t>
  </si>
  <si>
    <t xml:space="preserve"> - Maison Candiac, recherches et analyse de la notion de solft cost, promoteur foncier et règles fiscales applicables à la situation, discussion avec Caroline et discussions avec Francis pour lui expliquer;</t>
  </si>
  <si>
    <t xml:space="preserve"> - Maison Candiac - société associées et sociétés liées;</t>
  </si>
  <si>
    <t xml:space="preserve"> - Dossier de Tecnar Auto - révision des déclarations d'impôts des 2 sociétés, incluant les recherches fiscales supplémentaires requises;</t>
  </si>
  <si>
    <t xml:space="preserve"> - Question de Marie-Christine pour Maison Candiac vs TP-1086;</t>
  </si>
  <si>
    <t>Le 2 février 2011</t>
  </si>
  <si>
    <t># 11003</t>
  </si>
  <si>
    <t xml:space="preserve"> - Dossier de Ékomini - discussions téléphoniques, recherches et anlyse de la situation actuelle vs l'intégration potentielle de nouveaux investisseurs vs planification potentielle - mise en place avec le notaire;</t>
  </si>
  <si>
    <t>Le 17 février 2011</t>
  </si>
  <si>
    <t># 11015</t>
  </si>
  <si>
    <t xml:space="preserve"> - Révision des T2 de Lev-Fab et 9218-6055 Qc inc, recherches et analyses, disc avec sarah et courriel;</t>
  </si>
  <si>
    <t xml:space="preserve"> - Révision de la T3 de JAPI, recherches sur 15(2) et réflexions sur les solutions possibles, disc avec Francis;</t>
  </si>
  <si>
    <t>Le 21 mars 2011</t>
  </si>
  <si>
    <t># 11032</t>
  </si>
  <si>
    <t xml:space="preserve"> - Discussions avec Catherine - dossier de Lev-Fab;</t>
  </si>
  <si>
    <t xml:space="preserve"> - Révision de la T3 de Fiducie Léopold et de Fiducie Lucille;</t>
  </si>
  <si>
    <t>Le 5 mai 2011</t>
  </si>
  <si>
    <t># 11074</t>
  </si>
  <si>
    <t xml:space="preserve"> - Question sur PTPE de Francis le 13 avril;</t>
  </si>
  <si>
    <t xml:space="preserve"> - Question sur déductibilité de frais d'accompagnement scolaire - Caroline;</t>
  </si>
  <si>
    <t xml:space="preserve"> - Analayse et modification de T1 d'employés de BlackKat, recherches, courriels et modifications par 2 fois;</t>
  </si>
  <si>
    <t xml:space="preserve"> - Révision de T2 de 9058-3444, disc avec Catherine et recherches fiscales;</t>
  </si>
  <si>
    <t xml:space="preserve"> - Analyse planification Orthosport;</t>
  </si>
  <si>
    <t xml:space="preserve"> - Analyse de toutes les T2 du Groupe Gestion Globale, recherches fiscales, discussions, etc.</t>
  </si>
  <si>
    <t xml:space="preserve"> - Recherche, courriel et envoie de document à Pierre pour Prix de transfert;</t>
  </si>
  <si>
    <t># 11093</t>
  </si>
  <si>
    <t>Le 26 mai 2011</t>
  </si>
  <si>
    <t xml:space="preserve"> - Dossier de Orthosport - analyse préliminaire, analyse plus approfondie et recherches fiscales, rédaction d'un courriel pour faire un sommaire de la transaction à venir;</t>
  </si>
  <si>
    <t>Le 15 juin 2011</t>
  </si>
  <si>
    <t># 11108</t>
  </si>
  <si>
    <t xml:space="preserve"> - Question Caroline - Incorporation des médecins;</t>
  </si>
  <si>
    <t xml:space="preserve"> - Question Caroline- travaux en cours - dossier BlackKat;</t>
  </si>
  <si>
    <t xml:space="preserve"> - Question de Catherine - dossier Novera - frais de représentation;</t>
  </si>
  <si>
    <t xml:space="preserve"> - Question de Catherine - dossier Infinya vs R&amp;D;</t>
  </si>
  <si>
    <t xml:space="preserve"> - Analyse du groupe STMG;</t>
  </si>
  <si>
    <t xml:space="preserve"> - Question perte apparente vs société et question de date de paiement des impôt d'une fiducie;</t>
  </si>
  <si>
    <t xml:space="preserve"> - Question traitement fiscal de l'achat d'un nom de domaine - dossier Mediasell;</t>
  </si>
  <si>
    <t>Le 29 juin 2011</t>
  </si>
  <si>
    <t># 11099</t>
  </si>
  <si>
    <t xml:space="preserve"> - Dossier Danseras-tu, révision de T2, discussions et courriels sur planification, CDC, etc</t>
  </si>
  <si>
    <t xml:space="preserve"> - Dossier Abmast, analyse des compagnies associées, révision des T2, disc tel et courriels</t>
  </si>
  <si>
    <t xml:space="preserve"> - Dossier Infynia, révision des T2 du groupe;</t>
  </si>
  <si>
    <t xml:space="preserve"> - Dossier Mediasell, diverses questions relativement à la non résidence, courriels, tel, recherches</t>
  </si>
  <si>
    <t xml:space="preserve"> - Dossier du gain sur reglement de dette vs art 61.3 pour société dissoute</t>
  </si>
  <si>
    <t>Le 25 juillet 2011</t>
  </si>
  <si>
    <t># 11128</t>
  </si>
  <si>
    <t xml:space="preserve"> - Dossier Succession Renato - question perte ;</t>
  </si>
  <si>
    <t xml:space="preserve"> - Dossier Spiro - question sociétés associées</t>
  </si>
  <si>
    <t>Le 30 août 2011</t>
  </si>
  <si>
    <t># 11139</t>
  </si>
  <si>
    <t xml:space="preserve"> - Dossier Peter Carrier - certificat 116 vs T1 - question de Yvon ;</t>
  </si>
  <si>
    <t>Le 8 septembre 2011</t>
  </si>
  <si>
    <t># 11151</t>
  </si>
  <si>
    <t xml:space="preserve"> - Analyse - sociétés associées - traiteur primavera;</t>
  </si>
  <si>
    <t xml:space="preserve"> - Révision de T2 de Minds 2011;</t>
  </si>
  <si>
    <t xml:space="preserve"> - Abmast - discussions avec Pierre, analyse de la documentation, recherches fiscales pour la vente des actions;</t>
  </si>
  <si>
    <t># 11163</t>
  </si>
  <si>
    <t xml:space="preserve"> - Abmast - analyse et recherches fiscales pour la vente des actions + courriel sommaire;</t>
  </si>
  <si>
    <t xml:space="preserve"> - Dossier de Shanny B - vente des actions;</t>
  </si>
  <si>
    <t xml:space="preserve"> - Question sur traitement fiscal des allocation automobile &gt; taux prescrit;</t>
  </si>
  <si>
    <t xml:space="preserve"> - Révision de la T2 d'Emballage Gab et de la R&amp;D;</t>
  </si>
  <si>
    <t>Le 28 septembre 2011</t>
  </si>
  <si>
    <t>Le 7 octobre 2011</t>
  </si>
  <si>
    <t># 11171</t>
  </si>
  <si>
    <t xml:space="preserve"> - Révision de la T2 de Coencorp;</t>
  </si>
  <si>
    <t xml:space="preserve"> - Recherches - traitement des revenus de bourses scolaires;</t>
  </si>
  <si>
    <t>Le 28 novembre 2011</t>
  </si>
  <si>
    <t># 11194</t>
  </si>
  <si>
    <t xml:space="preserve"> - Question de Caroline vs l'article 80 et l'article 61.3</t>
  </si>
  <si>
    <t xml:space="preserve"> - Recheche - association vs fiduciaires dans le dossier de Infynia - demande de sarah;</t>
  </si>
  <si>
    <t xml:space="preserve"> - Fournir comment calculer safe income à Pierre;</t>
  </si>
  <si>
    <t xml:space="preserve"> - Recherche - traitement fiscal du dédommagement maison candiac;</t>
  </si>
  <si>
    <t xml:space="preserve"> - Analyse dossier Éric Lapointe;</t>
  </si>
  <si>
    <t xml:space="preserve"> - Demande de Guillaume sur application article 80.04;</t>
  </si>
  <si>
    <t>Le 24 janvier 2012</t>
  </si>
  <si>
    <t># 12007</t>
  </si>
  <si>
    <t xml:space="preserve"> - Demande de Guillaume - cotisation vs faillite</t>
  </si>
  <si>
    <t xml:space="preserve"> - Question de Caroline - immeuble 100% qu'on veut remettre 50-50</t>
  </si>
  <si>
    <t xml:space="preserve"> - Question de Guillaume vs 15(2) vs divulgation volontaire</t>
  </si>
  <si>
    <t xml:space="preserve"> - Dossier Abmast: analyse de la situation, planification à mettre en place, rédaction d'un courriel sommaire, supervision juridique, recherches fiscales pour s'assurer de l'application, voir la possibilité pour la correction du problème de date pour la date de fusion;</t>
  </si>
  <si>
    <t xml:space="preserve"> - Question sur Maison Candiac et dédommagement</t>
  </si>
  <si>
    <t xml:space="preserve"> - Question de Guillaume sur Club de Golf vs OSBL - recherches et rédaction de courriel</t>
  </si>
  <si>
    <t>Le 28 février 2012</t>
  </si>
  <si>
    <t># 12025</t>
  </si>
  <si>
    <t xml:space="preserve"> - Révision de T3 de Maryo Lamothe, courriels et disc;</t>
  </si>
  <si>
    <t xml:space="preserve"> - Questions de Marie-Christine sur fête de quartier et frais de promotion - impôts et taxes;</t>
  </si>
  <si>
    <t xml:space="preserve"> - Question de Caroline sur W8 Ben dossier de David Laliberté;</t>
  </si>
  <si>
    <t xml:space="preserve"> - Question de Sarah sur frais d'émission d'actions;</t>
  </si>
  <si>
    <t xml:space="preserve"> - Question de Caroline - assurance-salaire vs crédits personnels;</t>
  </si>
  <si>
    <t xml:space="preserve"> - Question de Caroline - Dividende à payer / payé vs T5</t>
  </si>
  <si>
    <t xml:space="preserve"> - Rencontre avec vous à vos bureaux et déplacement;</t>
  </si>
  <si>
    <t xml:space="preserve"> - Analyse des livres des minutes pour déterminer les caractéristiques fiscales des actions;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</si>
  <si>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</si>
  <si>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</si>
  <si>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</si>
  <si>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</si>
  <si>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</si>
  <si>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</si>
  <si>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du formulaire T2027 - règlement de dette lors de la liquidation de filiale;</t>
  </si>
  <si>
    <t xml:space="preserve"> - Diverses discussions téléphoniques avec vous ;</t>
  </si>
  <si>
    <t>Le 29 mars 2012</t>
  </si>
  <si>
    <t># 12047</t>
  </si>
  <si>
    <t>Frais du consultant en taxes à la consommation</t>
  </si>
  <si>
    <t xml:space="preserve"> - Analayse - question de disposition de brevets;</t>
  </si>
  <si>
    <t xml:space="preserve"> - Question de Guillaume sur le traitement des œuvres d'art</t>
  </si>
  <si>
    <t xml:space="preserve"> - Question de Guillaume sur la possibilité de déduire le gain sur radiation de dette en vertu de 61.3</t>
  </si>
  <si>
    <t xml:space="preserve"> - Dossier des médecins et de la SENC vs problème de taxes vs structure future à adopter;</t>
  </si>
  <si>
    <t>Le 5 avril 2012</t>
  </si>
  <si>
    <t># 12051</t>
  </si>
  <si>
    <t xml:space="preserve"> - Question de Julie - traitement interprovincial;</t>
  </si>
  <si>
    <t xml:space="preserve"> - Question de Guillaume sur PTPE;</t>
  </si>
  <si>
    <t>Le 17 avril 2012</t>
  </si>
  <si>
    <t># 12066</t>
  </si>
  <si>
    <t xml:space="preserve"> - Question de Caroline - capitalisation de droits de mutation et fournir un document de preuve;</t>
  </si>
  <si>
    <t xml:space="preserve"> - Question de Guillaume sur 61.3 lors de radiation de comptes à payer;</t>
  </si>
  <si>
    <t xml:space="preserve"> - Question de Caroline, acquisition de contrôle;</t>
  </si>
  <si>
    <t>Le 3 mai 2012</t>
  </si>
  <si>
    <t># 12080</t>
  </si>
  <si>
    <t xml:space="preserve"> - Question de Caroline - Déductibilité des honoraires vs options d'achat d'actions;</t>
  </si>
  <si>
    <t xml:space="preserve"> - Recherche - perte d'une SENC US;</t>
  </si>
  <si>
    <t xml:space="preserve"> - Question sur déduction de frais de bureau à domicile vs revenus de loyer de marie-christine</t>
  </si>
  <si>
    <t xml:space="preserve"> - Question de catherine sur traitement fiscal de la vente de brevet;</t>
  </si>
  <si>
    <t xml:space="preserve"> - Question de Catherine - S. Grenier - utilisation de PTPE vs perte des crédits personnels de base;</t>
  </si>
  <si>
    <t xml:space="preserve"> - Question de Catherine- Balance Canada - per diem à l'actionnaire vs traitement fiscal;</t>
  </si>
  <si>
    <t xml:space="preserve"> - Recherche - question guillaume de retenue sur travaux;</t>
  </si>
  <si>
    <t>Le 22 mai 2012</t>
  </si>
  <si>
    <t># 12095</t>
  </si>
  <si>
    <t xml:space="preserve"> - Dossier Abmast: recherches fiscales sur traitement fiscal des transactions projetées, courriels et tel;</t>
  </si>
  <si>
    <t xml:space="preserve"> - Question Guillaume: SPCC vs Résident qui détient non résident qui détient résident;</t>
  </si>
  <si>
    <t xml:space="preserve"> - Discussion avec Caroline - compagnie de gestion qui a bcp de transaction - PBR moyen</t>
  </si>
  <si>
    <t xml:space="preserve"> - Question de Pierre sur don d'œuvre d'art;</t>
  </si>
  <si>
    <t xml:space="preserve"> - Dossier de vérification Revenu Québec en R&amp;D dans Technar: recherches, courriel et tel;</t>
  </si>
  <si>
    <t xml:space="preserve"> - Question de Guillaume sur acquisition de contrôle - analyse et courriel;</t>
  </si>
  <si>
    <t>Le 28 juin 2012</t>
  </si>
  <si>
    <t># 12125</t>
  </si>
  <si>
    <t xml:space="preserve"> - Recherche - Question d'impôt des non-résidents- Guillaume;</t>
  </si>
  <si>
    <t xml:space="preserve"> - Question de Marie-Christine - prêt à un employé;</t>
  </si>
  <si>
    <t xml:space="preserve"> - Question de Caroline re: remise d'un gain en capital à un mineur vs fiducie</t>
  </si>
  <si>
    <t xml:space="preserve"> - Révision de Abmast - 1ere et 2eme révision + questions + courriels + tel + recherches;</t>
  </si>
  <si>
    <t xml:space="preserve"> - Analyse Médiasell - acquisition de contrôle + courriels + disc avec Guillaume;</t>
  </si>
  <si>
    <t># 12130</t>
  </si>
  <si>
    <t>Le 16 juillet 2012</t>
  </si>
  <si>
    <t xml:space="preserve"> - Question de Caroline - Re: déductibilité d'assurance-vie;</t>
  </si>
  <si>
    <t xml:space="preserve"> - Question de Caroline - Re : fusion ordinaires + simplifiée vs opinion de l'avocat que non fonctionnel;</t>
  </si>
  <si>
    <t xml:space="preserve"> - Question de Pierre - Re : roulement de contrat de franchise;</t>
  </si>
  <si>
    <t xml:space="preserve"> - Question de Guillaume - re: formulaire T664 - cristallisation de 1994 vs possibilité production tardive;</t>
  </si>
  <si>
    <t>9420, boul. Taschereau, Suite 202</t>
  </si>
  <si>
    <t>Brossard (Québec) J4X 2W2</t>
  </si>
  <si>
    <t># 12135</t>
  </si>
  <si>
    <t xml:space="preserve"> - Analyse de la cotisation de Nat inc pour CDC excédentaire + discussion marie-christine;</t>
  </si>
  <si>
    <t xml:space="preserve"> - Question de marie-christine - demi-taux sur catégorie 12;</t>
  </si>
  <si>
    <t>Le 31 juillet 2012</t>
  </si>
  <si>
    <t>Le 17 septembre 2012</t>
  </si>
  <si>
    <t># 12155</t>
  </si>
  <si>
    <t xml:space="preserve"> - Analyse - dossier KTS ;</t>
  </si>
  <si>
    <t xml:space="preserve"> - Question de Sarah, annexe 7 - Placement Sherbrooke;</t>
  </si>
  <si>
    <t xml:space="preserve"> - Dossier de Technar - échange de courriel téléphone, début de prise de connaissance;</t>
  </si>
  <si>
    <t xml:space="preserve"> - Dossier d'Emballage Gab - question sur CRTG, dividende, optimisation et disc avec Marie-Christine;</t>
  </si>
  <si>
    <t>Le 23 octobre 2012</t>
  </si>
  <si>
    <t># 12182</t>
  </si>
  <si>
    <t xml:space="preserve"> - Question de catherine sur radiation de dette - ige xao ;</t>
  </si>
  <si>
    <t xml:space="preserve"> - Question de marie-christine sur les priorités de dividendes dans emballage gab</t>
  </si>
  <si>
    <t xml:space="preserve"> - Dossier de Tecnar - R&amp;D - rencontre avec le client, déplacement, rencontre cancellée, représentation au gouvernement, préparation de la documentation fiscale pour s'opposer, discussions avec le client, Pierre et le gouvernement, courriel avec tous les intervenants, analyser ce qui avait été envoyé au gouvernement;</t>
  </si>
  <si>
    <t xml:space="preserve"> - Imprimerie dalou - paiement de du à l'actionnaire;</t>
  </si>
  <si>
    <t xml:space="preserve"> - Question de PTPE vs 9191-9985 Qc inc - discussions avec guillaume lavigueur;</t>
  </si>
  <si>
    <t xml:space="preserve"> - Question marie-christine - maison candiac - re déductibilité intérets;</t>
  </si>
  <si>
    <t xml:space="preserve"> - Révision R&amp;D ITS solution</t>
  </si>
  <si>
    <t xml:space="preserve"> - Question caroline - changement de contrôle</t>
  </si>
  <si>
    <t xml:space="preserve"> - Ékomini - disc avec notaire afin d'optimiser transaction avec investisseur sortant en faillite;</t>
  </si>
  <si>
    <t xml:space="preserve"> - Contek - discussion et recherches - crédit d'impôt étranger;</t>
  </si>
  <si>
    <t xml:space="preserve"> - Question de catherine sur résidence principale - etienne fortin;</t>
  </si>
  <si>
    <t xml:space="preserve"> - Wifi - question acquisition de contrôle, question, vente de bia, disc avec guillaume sur cdc intersociété et sur imposition vente bia, recherche pour classement base de données re: wifi, analyse et recherches + disc avec guillaume - wifi - cdc à mediasell + perte dans proxiacom + ptpe</t>
  </si>
  <si>
    <t xml:space="preserve"> - Question de pierre sur exo - vente de gesco avec immobilier et filiales opco;</t>
  </si>
  <si>
    <t xml:space="preserve"> - Question de guillaume - re rachat d'actions vs dividende réputé vs non versé;</t>
  </si>
  <si>
    <t xml:space="preserve"> - Demande de Pierre, analyse des règles entourant les EIPD et les FPI;</t>
  </si>
  <si>
    <t xml:space="preserve"> - Recherches - crédit investissement qc pour Groupe mandarine + discussions;</t>
  </si>
  <si>
    <t xml:space="preserve"> - Crédit stage pour sans salaire pour stagiaire - question Catherine;</t>
  </si>
  <si>
    <t>Le 7 novembre 2012</t>
  </si>
  <si>
    <t># 12191</t>
  </si>
  <si>
    <t xml:space="preserve"> - Dossier Consyst SQL - Demande de la cliente de faire recherches paiement contractuels en RS&amp;DE;</t>
  </si>
  <si>
    <t xml:space="preserve"> - Dossier Consyst SQL - Révision du dossier R&amp;D, discussions avec isabelle, courriels, etc;</t>
  </si>
  <si>
    <t xml:space="preserve"> - Dossier de Instinct Musique et filiales - gains/pertes / révisions de T2, discussions, etc;</t>
  </si>
  <si>
    <t xml:space="preserve"> - Dossier Wifi - Analyse, recherche et disc liquidation, ptpe, perte en capital, etc;</t>
  </si>
  <si>
    <t xml:space="preserve"> - Question de Pierre, traitement fiscal d'une clause de non-concurrence</t>
  </si>
  <si>
    <t xml:space="preserve"> - Question - re abmast - vente de la filiale us - traitement fiscal;</t>
  </si>
  <si>
    <t># 12213</t>
  </si>
  <si>
    <t xml:space="preserve"> - Question de marie-christine- generation - ptpe et perte en capital et recherche admissibilité de perte en capital vs 112(3);</t>
  </si>
  <si>
    <t xml:space="preserve"> - Question de catherine sur ptpe et gain sur radiation dette et 61.3;</t>
  </si>
  <si>
    <t xml:space="preserve"> - Recherche pour crédit à l'investissement sur biens admissibles - samdaso;</t>
  </si>
  <si>
    <t>Le 18 décembre 2012</t>
  </si>
  <si>
    <t>Le 28 janvier 2013</t>
  </si>
  <si>
    <t># 13011</t>
  </si>
  <si>
    <t xml:space="preserve"> - Question de Sarah - Maison Candiac - radiation de dettes, catégorie DPA, annexe 50 + tel Catherine;</t>
  </si>
  <si>
    <t xml:space="preserve"> - Dossier de Mediasell, Proxiacom et autres - diverses questions de Guillaume et recherches</t>
  </si>
  <si>
    <t xml:space="preserve"> - Demande de Caroline - Traitement fiscal de rénovations majeures;</t>
  </si>
  <si>
    <t xml:space="preserve"> - Demande de Pierre - situation de Bump up - liquidation / fusion;</t>
  </si>
  <si>
    <t xml:space="preserve"> - Question de Marie-Christine - Abmast - rajustement pour Crédit investissement;</t>
  </si>
  <si>
    <t>*** Veuillez faire votre chèque à l'ordre de GC Fiscalité Plus Inc. Payable en ligne chez les institutions financières participantes.***</t>
  </si>
  <si>
    <t>Le 5 février 2013</t>
  </si>
  <si>
    <t># 13014</t>
  </si>
  <si>
    <t xml:space="preserve"> - Dossier avec Catherine - revenu d'entreprise vs gain en capital - courriels et discussions;</t>
  </si>
  <si>
    <t xml:space="preserve"> - Dossier avec Guillaume - PTPE et pertes en capital - courriel, analyse et discussion;</t>
  </si>
  <si>
    <t># 13037</t>
  </si>
  <si>
    <t>Le 26 février 2013</t>
  </si>
  <si>
    <t xml:space="preserve"> - Discussion avec Catherine et Sarah dossier Madarine - répartition prix de vente;</t>
  </si>
  <si>
    <t xml:space="preserve"> - Question de Catherine et révision T1 de Philippe Baron vs impot minimum de remplacement;</t>
  </si>
  <si>
    <t xml:space="preserve"> - Discussion avec Catherine - dividende à payer vs imposable;</t>
  </si>
  <si>
    <t xml:space="preserve"> - Question de Catherine et Guillaume - traitement Gain sur change;</t>
  </si>
  <si>
    <t xml:space="preserve"> - Question de Guillaume sur avances dossier API et question sur capitalisation possible des intérêts;</t>
  </si>
  <si>
    <t xml:space="preserve"> - Question de Guillaume - Wifi base de donnée;</t>
  </si>
  <si>
    <t>Le 22 mars 2013</t>
  </si>
  <si>
    <t># 13063</t>
  </si>
  <si>
    <t xml:space="preserve"> - Dossier de Ékomini - prise de connaissance de la situation, analyse des planification possibles et de leurs impacts fiscaux, discussions avec Cam et avec le notaire sur les possibilités en lien avec le syndic - Cash call, rédaction d'un sommaire des possibilités, échanges de courriels;</t>
  </si>
  <si>
    <t xml:space="preserve"> - Dossier de Ékomini - portion en lien avec le transfert de la propriété intellectuelle de Hoan dans Ékomini - préparation de formulaires de roulement, rencontre avec Hoan pour signature, disc avec Hoan et Cam, échanges de courriels;</t>
  </si>
  <si>
    <t xml:space="preserve"> - Question pour Donsom : dividende déclaré mais non versé vs imposition;</t>
  </si>
  <si>
    <t>Frais du consultant en taxes à la consommation pour vérifier si transfert de Hoan est taxable</t>
  </si>
  <si>
    <t xml:space="preserve"> - Question de Catherine - échange d'actions pour JVM différente;</t>
  </si>
  <si>
    <t xml:space="preserve"> - Question de Catherine - cat 10.1;</t>
  </si>
  <si>
    <t xml:space="preserve"> - Question de Catherine - Infynia Site web - discussions téléphoniques - analyses - recherches - courriel;</t>
  </si>
  <si>
    <t xml:space="preserve"> - Question de Catherine - Fiducie Lucille et révision de la T3;</t>
  </si>
  <si>
    <t>Le 6 avril 2013</t>
  </si>
  <si>
    <t># 13085</t>
  </si>
  <si>
    <t xml:space="preserve"> - Question - re: départ d'un associé et arrivé d'un nouveau vs attribution des revenus / pertes;</t>
  </si>
  <si>
    <t xml:space="preserve"> - Question de Sarah - dividende déterminé vs Mario Lamothe</t>
  </si>
  <si>
    <t xml:space="preserve"> - Question de Catherine - Infynia - condo en floride - traitement fiscal;</t>
  </si>
  <si>
    <t xml:space="preserve"> - Question de Catherine - période normale de nouvelle cotisation;</t>
  </si>
  <si>
    <t xml:space="preserve"> - Question de Guillaume - PTPE dans D2C;</t>
  </si>
  <si>
    <t xml:space="preserve"> - Question de Guillaume - Conteck - crédit d'impôt étranger et impacts modifications d'un CII antérieur;</t>
  </si>
  <si>
    <t>Le 23 mai 2013</t>
  </si>
  <si>
    <t># 13139</t>
  </si>
  <si>
    <t xml:space="preserve"> - Question de Guillaume - Acquisition de contrôle - 9224-1090;</t>
  </si>
  <si>
    <t>Le 28 juin 2013</t>
  </si>
  <si>
    <t>CATHERINE HANLEY</t>
  </si>
  <si>
    <t># 13162</t>
  </si>
  <si>
    <t xml:space="preserve"> - Question de Guillaume - Pierre Dozois - CDC;</t>
  </si>
  <si>
    <t xml:space="preserve"> - Question de Guillaume - Perte réputée nulle;</t>
  </si>
  <si>
    <t xml:space="preserve"> - Question de Catherine - FNACC interprovinciale;</t>
  </si>
  <si>
    <t># 13063 CR</t>
  </si>
  <si>
    <t># 13224</t>
  </si>
  <si>
    <t>Le 30 septembre 2013</t>
  </si>
  <si>
    <t xml:space="preserve"> - Question de Catherie - annexe 3 vs détention par fiducie vs réatribution à société;</t>
  </si>
  <si>
    <t xml:space="preserve"> - Question de Caroline - 2 fins d'années dans même année civile vs DAPE;</t>
  </si>
  <si>
    <t xml:space="preserve"> - Question - achat de BIA avec prix d'achat condition;</t>
  </si>
  <si>
    <t xml:space="preserve"> - Révision de Hamel - R&amp;D;</t>
  </si>
  <si>
    <t xml:space="preserve"> - Question de Julie - Gestion Denis Hamel et annexe 7, IMRTD et RTD;</t>
  </si>
  <si>
    <t>Le 11 décembre 2013</t>
  </si>
  <si>
    <t># 13267</t>
  </si>
  <si>
    <t xml:space="preserve"> - Question de Ma«rie-Christine - déductibilité des frais médicaux;</t>
  </si>
  <si>
    <t xml:space="preserve"> - Question de Catherine - Redressement - catégorie d'amortissement;</t>
  </si>
  <si>
    <t xml:space="preserve"> - Question de Catherine - recherche sur crédit d'impôt à l'investissement de biens BFT Qc;</t>
  </si>
  <si>
    <t># 14011</t>
  </si>
  <si>
    <t>Le 3 février 2014</t>
  </si>
  <si>
    <t xml:space="preserve"> - Question le 12 décembre au sujet de l'impact de dividende déterminé vs annexe 3;</t>
  </si>
  <si>
    <t xml:space="preserve"> - Question de Guillaume re: liquidation et annexe 43;</t>
  </si>
  <si>
    <t xml:space="preserve"> - Question de Sarah - re: transfert de pertes - Maison Candiac;</t>
  </si>
  <si>
    <t xml:space="preserve"> - Question de Catherine - taxe compensatoire pour les institution financières;</t>
  </si>
  <si>
    <t xml:space="preserve"> - Question de Marie-Christine - Technar vs salaires R&amp;D;</t>
  </si>
  <si>
    <t># 14038</t>
  </si>
  <si>
    <t>Le 26 février 2014</t>
  </si>
  <si>
    <t xml:space="preserve"> - Questions de Catherine - crédit pour Cabinet en assurances de dommage;</t>
  </si>
  <si>
    <t xml:space="preserve"> - Question de Sarah sur déductibilité assurance-vie et question sur revenu d'intérêts vs revenus biens</t>
  </si>
  <si>
    <t xml:space="preserve"> - Question dossier Mandarine - Catégorie d'amortissement;</t>
  </si>
  <si>
    <t xml:space="preserve"> - Question de Guillaume - honoraires facturés par une fiducie;</t>
  </si>
  <si>
    <t>Le 29 avril 2014</t>
  </si>
  <si>
    <t># 14096</t>
  </si>
  <si>
    <t xml:space="preserve"> - Question de Sarah sur admissibilité en R&amp;D vs prime d'éloignement</t>
  </si>
  <si>
    <t xml:space="preserve"> - Questions de Catherine sur T5013;</t>
  </si>
  <si>
    <t xml:space="preserve"> - Question de Guillaume - Mediasell;</t>
  </si>
  <si>
    <t>Le 22 mai 2014</t>
  </si>
  <si>
    <t># 14128</t>
  </si>
  <si>
    <t xml:space="preserve"> - Questions de Catherine sur CRTG;</t>
  </si>
  <si>
    <t>Le 10 juillet 2014</t>
  </si>
  <si>
    <t># 14164</t>
  </si>
  <si>
    <t xml:space="preserve"> - R&amp;D Dermoscience;</t>
  </si>
  <si>
    <t>Le 4 septembre 2014</t>
  </si>
  <si>
    <t># 14207</t>
  </si>
  <si>
    <t xml:space="preserve"> - Question sur annexe 10 vs dpa prise dans le passé;</t>
  </si>
  <si>
    <t>Le 11 décembre 2014</t>
  </si>
  <si>
    <t># 14271</t>
  </si>
  <si>
    <t xml:space="preserve"> - Question de Guillaume sur annexe 1 - Gestion Denis Hamel;</t>
  </si>
  <si>
    <t xml:space="preserve"> - Question de Sarah sur revenus de biens et locatifs vs annexe 7;</t>
  </si>
  <si>
    <t>*** Veuillez faire votre chèque à l'ordre de GC Fiscalité Plus Inc. Payable en ligne dans les institutions financières participantes.***</t>
  </si>
  <si>
    <t>*** Payable sur réception.  Frais d’administration de 24 % par année sur note d’honoraires passée due. ***</t>
  </si>
  <si>
    <t>Le 22 février 2015</t>
  </si>
  <si>
    <t>SAUVAGEAU BOULERICE CPA INC</t>
  </si>
  <si>
    <t>9420, boul. Taschereau, Suite 202
Brossard (Québec) J4X 2W2</t>
  </si>
  <si>
    <t># 15035</t>
  </si>
  <si>
    <t xml:space="preserve"> - Question de Sara sur les dividendes déterminés vs désignation excessive;</t>
  </si>
  <si>
    <t xml:space="preserve"> - Question de Catherine sur l'imposition des revenus dans une police d'assurance;</t>
  </si>
  <si>
    <t>Le 5 mai 2015</t>
  </si>
  <si>
    <t># 15101</t>
  </si>
  <si>
    <t xml:space="preserve"> - Question de Catherine sur annexe 21 et crédit d'impôt étranger;</t>
  </si>
  <si>
    <t xml:space="preserve"> - Question de Guillaume sur dividende étranger;</t>
  </si>
  <si>
    <t>Le 1er juillet 2015</t>
  </si>
  <si>
    <t xml:space="preserve"> - Question Capital imposable vs LSM - recherches + discussions;</t>
  </si>
  <si>
    <t># 15152</t>
  </si>
  <si>
    <t>SAUVAGEAU HANLEY CPA INC.</t>
  </si>
  <si>
    <t># 16018</t>
  </si>
  <si>
    <t xml:space="preserve"> - Recherches sur récepération de CII lors de vente du bien entre Tim ;</t>
  </si>
  <si>
    <t xml:space="preserve"> - Calcul de l'amortissement de catégorie 29 au long selon le règlement, analyse des lois sur le transferts entre personnes liées 13(7)e) - TIM ; </t>
  </si>
  <si>
    <t>Le 29 janvier 2016</t>
  </si>
  <si>
    <t>Le 31 mars 2016</t>
  </si>
  <si>
    <t># 16054</t>
  </si>
  <si>
    <t xml:space="preserve"> - Question de Marie-Christine sur R&amp;D vs T1146 ;</t>
  </si>
  <si>
    <t>Le 8 septembre 2016</t>
  </si>
  <si>
    <t># 16202</t>
  </si>
  <si>
    <t xml:space="preserve"> - Question de Sarah - Location-acquisition - TTI Environnement ;</t>
  </si>
  <si>
    <t># 17014</t>
  </si>
  <si>
    <t>Le 6 Février 2017</t>
  </si>
  <si>
    <t xml:space="preserve"> - Question de Catherine - CII vs Tim Horton ;</t>
  </si>
  <si>
    <t>Le 18 février 2018</t>
  </si>
  <si>
    <t># 18008</t>
  </si>
  <si>
    <t xml:space="preserve"> - Analyse et recheches fiscales pour l'application de la limite R&amp;D - Atelier d'usinage TAC ;</t>
  </si>
  <si>
    <t>Le 25 JUILLET 2019</t>
  </si>
  <si>
    <t># 19196</t>
  </si>
  <si>
    <t xml:space="preserve"> - Dossier de Lev-Fab en RS&amp;DE - travail d'analyse et de représentation relativement au taux de RS&amp;DE à utiliser vs quelle fin d'année utiliser et vs l'application des frais de financement reporté appliqués en réduction de la dette long terme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</si>
  <si>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</si>
  <si>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</si>
  <si>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</si>
  <si>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</si>
  <si>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</si>
  <si>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</si>
  <si>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</si>
  <si>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</si>
  <si>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</si>
  <si>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</si>
  <si>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</si>
  <si>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</si>
  <si>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</si>
  <si>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</si>
  <si>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</si>
  <si>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</si>
  <si>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</si>
  <si>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</si>
  <si>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</si>
  <si>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</si>
  <si>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</si>
  <si>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</si>
  <si>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</si>
  <si>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</si>
  <si>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</si>
  <si>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</si>
  <si>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24 MARS 2024</t>
  </si>
  <si>
    <t># 24088</t>
  </si>
  <si>
    <t xml:space="preserve"> - Discussions avec Catherine et courriels concernant les différentes annexes de T3 à compléter et situations ;</t>
  </si>
  <si>
    <t xml:space="preserve"> - Question sur Gain sur règlement de dette + Plomberie S Forest + Révision de T2 ;</t>
  </si>
  <si>
    <t xml:space="preserve"> - Discussion avec Catherine sur questions de constructions de chalet locatif de cousin ; </t>
  </si>
  <si>
    <t xml:space="preserve"> - Question de Catherine sur CDC versé vs perte en capital en cours d'année après ;</t>
  </si>
  <si>
    <t>Le 10 MAI 2024</t>
  </si>
  <si>
    <t># 24169</t>
  </si>
  <si>
    <t xml:space="preserve"> - Dossier Cofa - traitement fiscal de l'assurance-vie ;</t>
  </si>
  <si>
    <t xml:space="preserve"> - Fiducie testamentaire Robert Gratton ;</t>
  </si>
  <si>
    <t>Le 1 JUIN 2024</t>
  </si>
  <si>
    <t># 24286</t>
  </si>
  <si>
    <t xml:space="preserve"> - Discussion avec Catherine - Multiples questions sur annexes 15, écart d'acquisition, vente au fils de petite société ;</t>
  </si>
  <si>
    <t>Le 31 JUILLET 2024</t>
  </si>
  <si>
    <t># 24474</t>
  </si>
  <si>
    <t xml:space="preserve"> - Dossier Bopied - Discussion avec vous et recherches fiscales et sommaire des conclusions ;</t>
  </si>
  <si>
    <t>Le 17 OCTOBRE 2024</t>
  </si>
  <si>
    <t>Catherine Hanley</t>
  </si>
  <si>
    <t>Sauvageau Hanley CPA Inc.</t>
  </si>
  <si>
    <t>202-9420 boul. Taschereau</t>
  </si>
  <si>
    <t>Brossard, Québec, J4X 2W2</t>
  </si>
  <si>
    <t>24-24570</t>
  </si>
  <si>
    <t xml:space="preserve"> - Rencontre avec vous par Vidéoconférence et courriels dans le dossier de Foisy;</t>
  </si>
  <si>
    <t>Heures</t>
  </si>
  <si>
    <t>Taux</t>
  </si>
  <si>
    <t>Frais d'expert en taxes</t>
  </si>
  <si>
    <t>Le 22 DÉCEMBRE 2024</t>
  </si>
  <si>
    <t>24-24729</t>
  </si>
  <si>
    <t xml:space="preserve"> - Discussion avec vous pour documentation au Québec pour formulaires de CDC ;</t>
  </si>
  <si>
    <t/>
  </si>
  <si>
    <t>Prise de connaissance des documents soumis, analyse des différentes options et discussions - Groupe ADMN ;</t>
  </si>
  <si>
    <t xml:space="preserve"> - Question Abusix - analyse et réflexions sur règlement de créances intersociétés ;</t>
  </si>
  <si>
    <t>Le 2 MARS 2025</t>
  </si>
  <si>
    <t>25-24809</t>
  </si>
  <si>
    <t>Question d'annexe 3 - comment compléter lorsque via fiducie;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</si>
</sst>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sz val="12"/>
      <color rgb="FF8C8375"/>
      <name val="Verdana"/>
      <family val="2"/>
    </font>
    <font>
      <b/>
      <sz val="11"/>
      <color rgb="FF625850"/>
      <name val="Verdana"/>
      <family val="2"/>
    </font>
    <font>
      <b/>
      <u/>
      <sz val="10"/>
      <name val="Verdana"/>
      <family val="2"/>
    </font>
    <font>
      <sz val="10"/>
      <name val="Arial"/>
      <family val="2"/>
    </font>
    <font>
      <sz val="10"/>
      <name val="Arial"/>
    </font>
    <font>
      <sz val="11"/>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0" fontId="25" fillId="0" borderId="0"/>
    <xf numFmtId="9" fontId="26" fillId="0" borderId="0" applyFont="0" applyFill="0" applyBorder="0" applyAlignment="0" applyProtection="0"/>
    <xf numFmtId="164" fontId="1" fillId="0" borderId="0" applyFont="0" applyFill="0" applyBorder="0" applyAlignment="0" applyProtection="0"/>
  </cellStyleXfs>
  <cellXfs count="186">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1" xfId="0" applyFont="1" applyFill="1" applyBorder="1"/>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applyFill="1"/>
    <xf numFmtId="166" fontId="18" fillId="0" borderId="0" xfId="2" applyNumberFormat="1" applyFont="1" applyFill="1"/>
    <xf numFmtId="10" fontId="18" fillId="0" borderId="0" xfId="0" applyNumberFormat="1" applyFont="1" applyAlignment="1">
      <alignment horizontal="left"/>
    </xf>
    <xf numFmtId="166" fontId="17" fillId="0" borderId="3" xfId="2" applyNumberFormat="1" applyFont="1" applyFill="1" applyBorder="1"/>
    <xf numFmtId="166" fontId="18" fillId="0" borderId="0" xfId="0" applyFont="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xf numFmtId="166" fontId="20" fillId="3" borderId="15" xfId="0" applyFont="1" applyFill="1" applyBorder="1" applyAlignment="1">
      <alignment vertical="center"/>
    </xf>
    <xf numFmtId="166" fontId="21" fillId="3" borderId="16" xfId="0" applyFont="1" applyFill="1" applyBorder="1" applyAlignment="1">
      <alignment vertical="center"/>
    </xf>
    <xf numFmtId="7" fontId="20" fillId="3" borderId="17" xfId="0" applyNumberFormat="1" applyFont="1" applyFill="1" applyBorder="1" applyAlignment="1">
      <alignment vertical="center"/>
    </xf>
    <xf numFmtId="166" fontId="2" fillId="0" borderId="0" xfId="0" applyFont="1" applyAlignment="1">
      <alignment vertical="center"/>
    </xf>
    <xf numFmtId="166" fontId="11" fillId="0" borderId="0" xfId="0" applyFont="1"/>
    <xf numFmtId="166" fontId="22" fillId="0" borderId="0" xfId="0" applyFont="1"/>
    <xf numFmtId="166" fontId="13" fillId="0" borderId="0" xfId="0" applyFont="1" applyAlignment="1">
      <alignment horizontal="left" wrapText="1" indent="1" shrinkToFit="1"/>
    </xf>
    <xf numFmtId="166" fontId="13" fillId="0" borderId="0" xfId="0" applyFont="1" applyAlignment="1">
      <alignment horizontal="center"/>
    </xf>
    <xf numFmtId="166" fontId="13" fillId="0" borderId="0" xfId="0" applyFont="1" applyAlignment="1">
      <alignment wrapText="1" shrinkToFit="1"/>
    </xf>
    <xf numFmtId="7" fontId="13" fillId="0" borderId="0" xfId="0" applyNumberFormat="1" applyFont="1" applyAlignment="1">
      <alignment horizontal="right"/>
    </xf>
    <xf numFmtId="7" fontId="13" fillId="0" borderId="0" xfId="0" applyNumberFormat="1" applyFont="1" applyAlignment="1">
      <alignment wrapText="1" shrinkToFit="1"/>
    </xf>
    <xf numFmtId="166" fontId="13" fillId="0" borderId="0" xfId="0" applyFont="1" applyAlignment="1">
      <alignment horizontal="center" wrapText="1" shrinkToFit="1"/>
    </xf>
    <xf numFmtId="166" fontId="23" fillId="0" borderId="0" xfId="0" applyFont="1"/>
    <xf numFmtId="166" fontId="24" fillId="2" borderId="6" xfId="0" applyFont="1" applyFill="1" applyBorder="1" applyAlignment="1">
      <alignment horizontal="left" wrapText="1" shrinkToFit="1"/>
    </xf>
    <xf numFmtId="167" fontId="18" fillId="0" borderId="0" xfId="0" applyNumberFormat="1" applyFont="1" applyAlignment="1">
      <alignment horizontal="left"/>
    </xf>
    <xf numFmtId="39" fontId="13" fillId="0" borderId="0" xfId="0" applyNumberFormat="1" applyFont="1" applyAlignment="1">
      <alignment horizontal="center"/>
    </xf>
    <xf numFmtId="0" fontId="2" fillId="0" borderId="0" xfId="3" applyFont="1" applyAlignment="1">
      <alignment horizontal="left" indent="2"/>
    </xf>
    <xf numFmtId="0" fontId="2" fillId="0" borderId="0" xfId="3" applyFont="1"/>
    <xf numFmtId="165" fontId="2" fillId="0" borderId="0" xfId="3" applyNumberFormat="1" applyFont="1"/>
    <xf numFmtId="0" fontId="9" fillId="0" borderId="0" xfId="3" applyFont="1"/>
    <xf numFmtId="0" fontId="17" fillId="0" borderId="0" xfId="3" applyFont="1"/>
    <xf numFmtId="0" fontId="12" fillId="0" borderId="0" xfId="3" applyFont="1"/>
    <xf numFmtId="0" fontId="18" fillId="0" borderId="0" xfId="3" applyFont="1"/>
    <xf numFmtId="0" fontId="10" fillId="0" borderId="0" xfId="3" applyFont="1"/>
    <xf numFmtId="0" fontId="14" fillId="0" borderId="0" xfId="3" applyFont="1"/>
    <xf numFmtId="0" fontId="14" fillId="0" borderId="0" xfId="3" applyFont="1" applyAlignment="1">
      <alignment horizontal="center"/>
    </xf>
    <xf numFmtId="0" fontId="17" fillId="0" borderId="0" xfId="3" applyFont="1" applyAlignment="1">
      <alignment horizontal="right"/>
    </xf>
    <xf numFmtId="0" fontId="9" fillId="0" borderId="1" xfId="3" applyFont="1" applyBorder="1"/>
    <xf numFmtId="0" fontId="2" fillId="0" borderId="1" xfId="3" applyFont="1" applyBorder="1"/>
    <xf numFmtId="0" fontId="2" fillId="0" borderId="0" xfId="3" applyFont="1" applyAlignment="1">
      <alignment vertical="center"/>
    </xf>
    <xf numFmtId="0" fontId="13" fillId="0" borderId="0" xfId="3" applyFont="1"/>
    <xf numFmtId="7" fontId="13" fillId="0" borderId="0" xfId="3" applyNumberFormat="1" applyFont="1"/>
    <xf numFmtId="0" fontId="13" fillId="0" borderId="0" xfId="3" applyFont="1" applyAlignment="1">
      <alignment horizontal="left" wrapText="1" indent="1" shrinkToFit="1"/>
    </xf>
    <xf numFmtId="0"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166" fontId="18" fillId="0" borderId="0" xfId="3" applyNumberFormat="1" applyFont="1"/>
    <xf numFmtId="7" fontId="18" fillId="0" borderId="0" xfId="3" applyNumberFormat="1" applyFont="1"/>
    <xf numFmtId="0" fontId="20" fillId="3" borderId="15" xfId="3" applyFont="1" applyFill="1" applyBorder="1" applyAlignment="1">
      <alignment vertical="center"/>
    </xf>
    <xf numFmtId="0" fontId="21" fillId="3" borderId="16" xfId="3" applyFont="1" applyFill="1" applyBorder="1" applyAlignment="1">
      <alignment vertical="center"/>
    </xf>
    <xf numFmtId="7" fontId="20" fillId="3" borderId="17" xfId="3" applyNumberFormat="1" applyFont="1" applyFill="1" applyBorder="1" applyAlignment="1">
      <alignment vertical="center"/>
    </xf>
    <xf numFmtId="0" fontId="8" fillId="0" borderId="0" xfId="3" applyFont="1" applyAlignment="1">
      <alignment horizontal="center"/>
    </xf>
    <xf numFmtId="0" fontId="18" fillId="0" borderId="0" xfId="3" applyFont="1" applyAlignment="1">
      <alignment wrapText="1"/>
    </xf>
    <xf numFmtId="166" fontId="13" fillId="0" borderId="0" xfId="0" applyFont="1" applyAlignment="1">
      <alignment horizontal="right"/>
    </xf>
    <xf numFmtId="0" fontId="13" fillId="0" borderId="0" xfId="3" applyFont="1" applyAlignment="1">
      <alignment wrapText="1" shrinkToFit="1"/>
    </xf>
    <xf numFmtId="168" fontId="13" fillId="0" borderId="0" xfId="3" applyNumberFormat="1" applyFont="1" applyAlignment="1">
      <alignment wrapText="1" shrinkToFit="1"/>
    </xf>
    <xf numFmtId="168" fontId="13" fillId="0" borderId="0" xfId="3" applyNumberFormat="1" applyFont="1" applyAlignment="1">
      <alignment horizontal="left" wrapText="1" indent="1" shrinkToFit="1"/>
    </xf>
    <xf numFmtId="4" fontId="13" fillId="0" borderId="0" xfId="3" applyNumberFormat="1" applyFont="1" applyAlignment="1">
      <alignment wrapText="1" shrinkToFit="1"/>
    </xf>
    <xf numFmtId="4" fontId="13" fillId="0" borderId="0" xfId="3" applyNumberFormat="1" applyFont="1" applyAlignment="1">
      <alignment horizontal="left" wrapText="1" indent="1" shrinkToFit="1"/>
    </xf>
    <xf numFmtId="4" fontId="13" fillId="0" borderId="0" xfId="3" applyNumberFormat="1" applyFont="1" applyAlignment="1">
      <alignment horizontal="center" wrapText="1" shrinkToFit="1"/>
    </xf>
    <xf numFmtId="168" fontId="13" fillId="0" borderId="0" xfId="3" applyNumberFormat="1" applyFont="1" applyAlignment="1">
      <alignment horizontal="right" wrapText="1" shrinkToFit="1"/>
    </xf>
    <xf numFmtId="7" fontId="13" fillId="0" borderId="0" xfId="0" applyNumberFormat="1" applyFont="1" applyAlignment="1">
      <alignment horizontal="right" indent="2"/>
    </xf>
    <xf numFmtId="166" fontId="7" fillId="4" borderId="13" xfId="0" applyFont="1" applyFill="1" applyBorder="1" applyAlignment="1">
      <alignment horizontal="center"/>
    </xf>
    <xf numFmtId="166" fontId="7" fillId="4" borderId="12" xfId="0" applyFont="1" applyFill="1" applyBorder="1" applyAlignment="1">
      <alignment horizontal="center"/>
    </xf>
    <xf numFmtId="0" fontId="27" fillId="0" borderId="0" xfId="3" applyFont="1"/>
    <xf numFmtId="4" fontId="27" fillId="0" borderId="0" xfId="3" applyNumberFormat="1" applyFont="1" applyAlignment="1">
      <alignment horizontal="right"/>
    </xf>
    <xf numFmtId="168" fontId="27" fillId="0" borderId="0" xfId="3" applyNumberFormat="1" applyFont="1" applyAlignment="1">
      <alignment horizontal="right"/>
    </xf>
    <xf numFmtId="0" fontId="27" fillId="0" borderId="0" xfId="3" applyFont="1" applyAlignment="1">
      <alignment horizontal="left" indent="2"/>
    </xf>
    <xf numFmtId="0" fontId="18" fillId="0" borderId="0" xfId="3" applyFont="1" applyAlignment="1">
      <alignment vertical="center"/>
    </xf>
    <xf numFmtId="0" fontId="17" fillId="0" borderId="0" xfId="3" applyFont="1" applyAlignment="1">
      <alignment vertical="center"/>
    </xf>
    <xf numFmtId="4" fontId="18" fillId="0" borderId="0" xfId="3" applyNumberFormat="1" applyFont="1" applyAlignment="1">
      <alignment horizontal="right" vertical="center"/>
    </xf>
    <xf numFmtId="168" fontId="18" fillId="0" borderId="0" xfId="3" applyNumberFormat="1" applyFont="1" applyAlignment="1">
      <alignment horizontal="right" vertical="center"/>
    </xf>
    <xf numFmtId="0" fontId="18" fillId="0" borderId="0" xfId="3" applyFont="1" applyAlignment="1">
      <alignment vertical="center" wrapText="1"/>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0" fontId="17" fillId="0" borderId="0" xfId="3" applyFont="1" applyAlignment="1">
      <alignment horizontal="center" vertical="center"/>
    </xf>
    <xf numFmtId="0" fontId="18" fillId="0" borderId="1" xfId="3" applyFont="1" applyBorder="1" applyAlignment="1">
      <alignment vertical="center"/>
    </xf>
    <xf numFmtId="4" fontId="18" fillId="0" borderId="1" xfId="3" applyNumberFormat="1" applyFont="1" applyBorder="1" applyAlignment="1">
      <alignment horizontal="right" vertical="center"/>
    </xf>
    <xf numFmtId="168" fontId="18" fillId="0" borderId="1" xfId="3" applyNumberFormat="1" applyFont="1" applyBorder="1" applyAlignment="1">
      <alignment horizontal="right" vertical="center"/>
    </xf>
    <xf numFmtId="0" fontId="12" fillId="0" borderId="0" xfId="3" applyFont="1" applyAlignment="1">
      <alignment vertical="top"/>
    </xf>
    <xf numFmtId="0" fontId="23" fillId="0" borderId="0" xfId="3" applyFont="1" applyAlignment="1">
      <alignment horizontal="center" vertical="top"/>
    </xf>
    <xf numFmtId="0" fontId="13" fillId="0" borderId="0" xfId="3" applyFont="1" applyAlignment="1">
      <alignment vertical="center"/>
    </xf>
    <xf numFmtId="0" fontId="23" fillId="0" borderId="0" xfId="3" applyFont="1" applyAlignment="1">
      <alignment vertical="center"/>
    </xf>
    <xf numFmtId="4" fontId="28" fillId="0" borderId="0" xfId="3" applyNumberFormat="1" applyFont="1" applyAlignment="1">
      <alignment horizontal="center" vertical="center"/>
    </xf>
    <xf numFmtId="168" fontId="28" fillId="0" borderId="0" xfId="3" applyNumberFormat="1" applyFont="1" applyAlignment="1">
      <alignment horizontal="center" vertical="center"/>
    </xf>
    <xf numFmtId="0"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8"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0" fontId="13" fillId="0" borderId="0" xfId="3" quotePrefix="1" applyFont="1" applyAlignment="1">
      <alignment horizontal="left" wrapText="1" indent="1" shrinkToFit="1"/>
    </xf>
    <xf numFmtId="0" fontId="23" fillId="0" borderId="0" xfId="3" quotePrefix="1" applyFont="1" applyAlignment="1">
      <alignment horizontal="left" indent="1"/>
    </xf>
    <xf numFmtId="4" fontId="29" fillId="0" borderId="0" xfId="0" applyNumberFormat="1" applyFont="1" applyAlignment="1">
      <alignment horizontal="center" vertical="center" wrapText="1"/>
    </xf>
    <xf numFmtId="168" fontId="29" fillId="0" borderId="0" xfId="0" applyNumberFormat="1" applyFont="1" applyAlignment="1">
      <alignment horizontal="center" wrapText="1"/>
    </xf>
    <xf numFmtId="169" fontId="13" fillId="0" borderId="0" xfId="3" applyNumberFormat="1" applyFont="1" applyAlignment="1">
      <alignment horizontal="center" vertical="center"/>
    </xf>
    <xf numFmtId="168" fontId="13" fillId="0" borderId="0" xfId="3" applyNumberFormat="1" applyFont="1" applyAlignment="1">
      <alignment horizontal="center" vertical="center"/>
    </xf>
    <xf numFmtId="169" fontId="28" fillId="0" borderId="0" xfId="0" applyNumberFormat="1" applyFont="1" applyAlignment="1">
      <alignment horizontal="center" vertical="center"/>
    </xf>
    <xf numFmtId="168" fontId="28" fillId="0" borderId="0" xfId="0" applyNumberFormat="1" applyFont="1" applyAlignment="1">
      <alignment horizontal="center" vertical="center"/>
    </xf>
    <xf numFmtId="0" fontId="13" fillId="0" borderId="0" xfId="3" quotePrefix="1" applyFont="1" applyAlignment="1">
      <alignment vertical="center" wrapText="1" shrinkToFit="1"/>
    </xf>
    <xf numFmtId="7" fontId="13" fillId="0" borderId="0" xfId="3" applyNumberFormat="1" applyFont="1" applyAlignment="1">
      <alignment vertical="center" wrapText="1" shrinkToFit="1"/>
    </xf>
    <xf numFmtId="0" fontId="23" fillId="0" borderId="0" xfId="3" quotePrefix="1" applyFont="1" applyAlignment="1">
      <alignment horizontal="right" vertical="center" wrapText="1" shrinkToFit="1"/>
    </xf>
    <xf numFmtId="0" fontId="23" fillId="0" borderId="0" xfId="3" quotePrefix="1" applyFont="1" applyAlignment="1">
      <alignment vertical="center" shrinkToFit="1"/>
    </xf>
    <xf numFmtId="0" fontId="23" fillId="0" borderId="0" xfId="3" applyFont="1" applyAlignment="1">
      <alignment vertical="center" shrinkToFit="1"/>
    </xf>
    <xf numFmtId="0" fontId="17" fillId="0" borderId="0" xfId="3" applyFont="1" applyAlignment="1">
      <alignment horizontal="left" vertical="center"/>
    </xf>
    <xf numFmtId="168" fontId="17" fillId="0" borderId="0" xfId="2" applyNumberFormat="1" applyFont="1"/>
    <xf numFmtId="0" fontId="18" fillId="0" borderId="0" xfId="3" applyFont="1" applyAlignment="1">
      <alignment horizontal="right" vertical="center"/>
    </xf>
    <xf numFmtId="168" fontId="18" fillId="0" borderId="0" xfId="2" applyNumberFormat="1" applyFont="1"/>
    <xf numFmtId="7" fontId="18" fillId="0" borderId="0" xfId="3" applyNumberFormat="1" applyFont="1" applyAlignment="1">
      <alignment horizontal="right" vertical="center"/>
    </xf>
    <xf numFmtId="168" fontId="17" fillId="0" borderId="0" xfId="5" applyNumberFormat="1" applyFont="1"/>
    <xf numFmtId="10" fontId="18" fillId="0" borderId="0" xfId="4" applyNumberFormat="1" applyFont="1" applyAlignment="1">
      <alignment horizontal="left" vertical="center"/>
    </xf>
    <xf numFmtId="168" fontId="18" fillId="0" borderId="0" xfId="5" applyNumberFormat="1" applyFont="1" applyBorder="1"/>
    <xf numFmtId="0" fontId="18" fillId="0" borderId="0" xfId="3" applyFont="1" applyAlignment="1">
      <alignment horizontal="left" vertical="center"/>
    </xf>
    <xf numFmtId="167" fontId="18" fillId="0" borderId="0" xfId="4" applyNumberFormat="1" applyFont="1" applyAlignment="1">
      <alignment horizontal="left" vertical="center"/>
    </xf>
    <xf numFmtId="168" fontId="18" fillId="0" borderId="2" xfId="5" applyNumberFormat="1" applyFont="1" applyBorder="1"/>
    <xf numFmtId="0" fontId="23" fillId="0" borderId="0" xfId="3" applyFont="1"/>
    <xf numFmtId="166" fontId="18" fillId="0" borderId="0" xfId="5" applyNumberFormat="1" applyFont="1" applyBorder="1"/>
    <xf numFmtId="168" fontId="17" fillId="0" borderId="3" xfId="2" applyNumberFormat="1" applyFont="1" applyBorder="1"/>
    <xf numFmtId="166" fontId="17" fillId="0" borderId="0" xfId="2" applyNumberFormat="1" applyFont="1" applyBorder="1"/>
    <xf numFmtId="168" fontId="18" fillId="0" borderId="0" xfId="3" applyNumberFormat="1" applyFont="1" applyAlignment="1">
      <alignment horizontal="left" vertical="center"/>
    </xf>
    <xf numFmtId="4" fontId="31" fillId="3" borderId="16" xfId="3" applyNumberFormat="1" applyFont="1" applyFill="1" applyBorder="1" applyAlignment="1">
      <alignment horizontal="right" vertical="center"/>
    </xf>
    <xf numFmtId="168" fontId="30" fillId="3" borderId="16" xfId="3" applyNumberFormat="1" applyFont="1" applyFill="1" applyBorder="1" applyAlignment="1">
      <alignment horizontal="right" vertical="center"/>
    </xf>
    <xf numFmtId="0" fontId="15" fillId="0" borderId="0" xfId="3" applyFont="1" applyAlignment="1">
      <alignment vertical="center"/>
    </xf>
    <xf numFmtId="0" fontId="15" fillId="0" borderId="0" xfId="3" applyFont="1"/>
    <xf numFmtId="0" fontId="13" fillId="0" borderId="0" xfId="3" applyFont="1" applyAlignment="1">
      <alignment horizontal="center" vertical="center"/>
    </xf>
    <xf numFmtId="169" fontId="28" fillId="0" borderId="0" xfId="3" applyNumberFormat="1" applyFont="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0" applyFont="1" applyAlignment="1">
      <alignment horizontal="left" indent="1"/>
    </xf>
    <xf numFmtId="166" fontId="11" fillId="0" borderId="14" xfId="0" applyFont="1" applyBorder="1" applyAlignment="1">
      <alignment horizontal="center" vertical="center"/>
    </xf>
    <xf numFmtId="166" fontId="18" fillId="0" borderId="0" xfId="0" applyFont="1" applyAlignment="1">
      <alignment horizontal="left"/>
    </xf>
    <xf numFmtId="166" fontId="18" fillId="0" borderId="0" xfId="0" applyFont="1" applyAlignment="1">
      <alignment horizontal="left" indent="1"/>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3" fillId="0" borderId="0" xfId="0" applyFont="1" applyAlignment="1">
      <alignment horizontal="left" wrapText="1" indent="1" shrinkToFit="1"/>
    </xf>
    <xf numFmtId="0" fontId="11" fillId="0" borderId="14" xfId="3" applyFont="1" applyBorder="1" applyAlignment="1">
      <alignment horizontal="center" vertical="center"/>
    </xf>
    <xf numFmtId="0" fontId="16" fillId="0" borderId="0" xfId="3" applyFont="1" applyAlignment="1">
      <alignment horizontal="center"/>
    </xf>
    <xf numFmtId="0" fontId="11"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8" fillId="0" borderId="0" xfId="3" applyFont="1" applyAlignment="1">
      <alignment horizontal="left" indent="1"/>
    </xf>
    <xf numFmtId="0" fontId="18" fillId="0" borderId="0" xfId="3" applyFont="1" applyAlignment="1">
      <alignment horizontal="left"/>
    </xf>
    <xf numFmtId="0" fontId="15" fillId="0" borderId="0" xfId="3" applyFont="1" applyAlignment="1">
      <alignment horizontal="center"/>
    </xf>
    <xf numFmtId="0" fontId="19" fillId="0" borderId="0" xfId="3" applyFont="1" applyAlignment="1">
      <alignment horizontal="center"/>
    </xf>
    <xf numFmtId="0" fontId="13" fillId="0" borderId="0" xfId="3" applyFont="1" applyAlignment="1">
      <alignment horizontal="center"/>
    </xf>
    <xf numFmtId="166" fontId="5" fillId="2" borderId="0" xfId="0" applyFont="1" applyFill="1" applyAlignment="1">
      <alignment horizontal="center"/>
    </xf>
    <xf numFmtId="166" fontId="17" fillId="0" borderId="0" xfId="0" applyFont="1" applyAlignment="1">
      <alignment horizontal="center"/>
    </xf>
    <xf numFmtId="0" fontId="17" fillId="0" borderId="14" xfId="3" applyFont="1" applyBorder="1" applyAlignment="1">
      <alignment horizontal="center" vertical="center"/>
    </xf>
    <xf numFmtId="0" fontId="30" fillId="3" borderId="15" xfId="3" applyFont="1" applyFill="1" applyBorder="1" applyAlignment="1">
      <alignment horizontal="left" vertical="center"/>
    </xf>
    <xf numFmtId="0" fontId="30" fillId="3" borderId="16" xfId="3" applyFont="1" applyFill="1" applyBorder="1" applyAlignment="1">
      <alignment horizontal="left" vertical="center"/>
    </xf>
    <xf numFmtId="0" fontId="32" fillId="0" borderId="0" xfId="3" applyFont="1" applyAlignment="1">
      <alignment horizontal="center" vertical="center"/>
    </xf>
    <xf numFmtId="0" fontId="15" fillId="0" borderId="0" xfId="3" applyFont="1" applyAlignment="1">
      <alignment horizontal="center" vertical="center"/>
    </xf>
    <xf numFmtId="0" fontId="19" fillId="0" borderId="0" xfId="3" applyFont="1" applyAlignment="1">
      <alignment horizontal="center" vertical="center"/>
    </xf>
    <xf numFmtId="0" fontId="13" fillId="0" borderId="0" xfId="3" applyFont="1" applyAlignment="1">
      <alignment horizontal="center" vertical="center"/>
    </xf>
    <xf numFmtId="49" fontId="17" fillId="0" borderId="0" xfId="3" applyNumberFormat="1" applyFont="1" applyAlignment="1">
      <alignment vertical="center"/>
    </xf>
  </cellXfs>
  <cellStyles count="6">
    <cellStyle name="Milliers" xfId="1" builtinId="3"/>
    <cellStyle name="Milliers 2" xfId="5" xr:uid="{3B88BE9F-6604-4FF2-A392-5F5943227451}"/>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8C8375"/>
      <color rgb="FF625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4.emf"/></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B513785-9D30-47E1-9412-A6DBCD2F5A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A7C800B-2D34-453F-B345-84177160EE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1185D2-1513-4DB3-B6DE-DD34BB62E2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A05D8C5-CCFA-45F6-B70A-17847B043C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E24AF1E-F8E1-4AAB-9598-787BD647B5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B76D1B8-E935-4F09-8357-BE47463FA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A2F92B-9B61-46A5-8834-E0567F3469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68BDD7D4-DA12-44C5-86DF-4ED2111B092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C9BBC2D-D378-4434-949D-F9B7AD93EA0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79873" name="Picture 1">
          <a:extLst>
            <a:ext uri="{FF2B5EF4-FFF2-40B4-BE49-F238E27FC236}">
              <a16:creationId xmlns:a16="http://schemas.microsoft.com/office/drawing/2014/main" id="{B930715D-5BE0-FAF1-4F88-1B4CBBD3D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35718</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2943"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25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26</v>
      </c>
      <c r="C36" s="158"/>
      <c r="D36" s="158"/>
      <c r="E36" s="31">
        <f>0.5*150</f>
        <v>75</v>
      </c>
      <c r="F36" s="24"/>
    </row>
    <row r="37" spans="1:6" ht="14.25" x14ac:dyDescent="0.2">
      <c r="A37" s="24"/>
      <c r="B37" s="158"/>
      <c r="C37" s="158"/>
      <c r="D37" s="158"/>
      <c r="E37" s="31"/>
      <c r="F37" s="24"/>
    </row>
    <row r="38" spans="1:6" ht="14.25" x14ac:dyDescent="0.2">
      <c r="A38" s="24"/>
      <c r="B38" s="158" t="s">
        <v>27</v>
      </c>
      <c r="C38" s="158"/>
      <c r="D38" s="158"/>
      <c r="E38" s="31">
        <f>0.4*150</f>
        <v>60</v>
      </c>
      <c r="F38" s="24"/>
    </row>
    <row r="39" spans="1:6" ht="14.25" x14ac:dyDescent="0.2">
      <c r="A39" s="24"/>
      <c r="B39" s="158"/>
      <c r="C39" s="158"/>
      <c r="D39" s="158"/>
      <c r="E39" s="31"/>
      <c r="F39" s="24"/>
    </row>
    <row r="40" spans="1:6" ht="14.25" x14ac:dyDescent="0.2">
      <c r="A40" s="24"/>
      <c r="B40" s="158" t="s">
        <v>28</v>
      </c>
      <c r="C40" s="158"/>
      <c r="D40" s="158"/>
      <c r="E40" s="31">
        <f>0.25*150</f>
        <v>37.5</v>
      </c>
      <c r="F40" s="24"/>
    </row>
    <row r="41" spans="1:6" ht="13.5" customHeight="1" x14ac:dyDescent="0.2">
      <c r="A41" s="24"/>
      <c r="B41" s="158"/>
      <c r="C41" s="158"/>
      <c r="D41" s="158"/>
      <c r="E41" s="31"/>
      <c r="F41" s="24"/>
    </row>
    <row r="42" spans="1:6" ht="14.25" x14ac:dyDescent="0.2">
      <c r="A42" s="24"/>
      <c r="B42" s="158" t="s">
        <v>29</v>
      </c>
      <c r="C42" s="158"/>
      <c r="D42" s="158"/>
      <c r="E42" s="31">
        <f>1.75*150</f>
        <v>262.5</v>
      </c>
      <c r="F42" s="24"/>
    </row>
    <row r="43" spans="1:6" ht="14.25" x14ac:dyDescent="0.2">
      <c r="A43" s="24"/>
      <c r="B43" s="158"/>
      <c r="C43" s="158"/>
      <c r="D43" s="158"/>
      <c r="E43" s="31"/>
      <c r="F43" s="24"/>
    </row>
    <row r="44" spans="1:6" ht="14.25" x14ac:dyDescent="0.2">
      <c r="A44" s="24"/>
      <c r="B44" s="158" t="s">
        <v>30</v>
      </c>
      <c r="C44" s="158"/>
      <c r="D44" s="158"/>
      <c r="E44" s="31">
        <f>1*150</f>
        <v>150</v>
      </c>
      <c r="F44" s="24"/>
    </row>
    <row r="45" spans="1:6" ht="14.25" x14ac:dyDescent="0.2">
      <c r="A45" s="24"/>
      <c r="B45" s="158"/>
      <c r="C45" s="158"/>
      <c r="D45" s="158"/>
      <c r="E45" s="31"/>
      <c r="F45" s="24"/>
    </row>
    <row r="46" spans="1:6" ht="14.25" x14ac:dyDescent="0.2">
      <c r="A46" s="24"/>
      <c r="B46" s="158" t="s">
        <v>31</v>
      </c>
      <c r="C46" s="158"/>
      <c r="D46" s="158"/>
      <c r="E46" s="31">
        <v>150</v>
      </c>
      <c r="F46" s="24"/>
    </row>
    <row r="47" spans="1:6" ht="14.25" x14ac:dyDescent="0.2">
      <c r="A47" s="24"/>
      <c r="B47" s="158"/>
      <c r="C47" s="158"/>
      <c r="D47" s="158"/>
      <c r="E47" s="31"/>
      <c r="F47" s="24"/>
    </row>
    <row r="48" spans="1:6" ht="14.25" x14ac:dyDescent="0.2">
      <c r="A48" s="24"/>
      <c r="B48" s="158" t="s">
        <v>32</v>
      </c>
      <c r="C48" s="158"/>
      <c r="D48" s="158"/>
      <c r="E48" s="31">
        <f>0.25*150</f>
        <v>37.5</v>
      </c>
      <c r="F48" s="24"/>
    </row>
    <row r="49" spans="1:6" ht="14.25" x14ac:dyDescent="0.2">
      <c r="A49" s="24"/>
      <c r="B49" s="158"/>
      <c r="C49" s="158"/>
      <c r="D49" s="158"/>
      <c r="E49" s="31"/>
      <c r="F49" s="24"/>
    </row>
    <row r="50" spans="1:6" ht="14.25" x14ac:dyDescent="0.2">
      <c r="A50" s="24"/>
      <c r="B50" s="158" t="s">
        <v>33</v>
      </c>
      <c r="C50" s="158"/>
      <c r="D50" s="158"/>
      <c r="E50" s="31">
        <f>0.25*150</f>
        <v>37.5</v>
      </c>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4.25" x14ac:dyDescent="0.2">
      <c r="A73" s="24"/>
      <c r="B73" s="158"/>
      <c r="C73" s="158"/>
      <c r="D73" s="158"/>
      <c r="E73" s="31"/>
      <c r="F73" s="24"/>
    </row>
    <row r="74" spans="1:6" ht="13.5" customHeight="1" x14ac:dyDescent="0.2">
      <c r="A74" s="24"/>
      <c r="B74" s="158"/>
      <c r="C74" s="158"/>
      <c r="D74" s="158"/>
      <c r="E74" s="31"/>
      <c r="F74" s="24"/>
    </row>
    <row r="75" spans="1:6" ht="13.5" customHeight="1" x14ac:dyDescent="0.2">
      <c r="A75" s="24"/>
      <c r="B75" s="28" t="s">
        <v>16</v>
      </c>
      <c r="C75" s="29"/>
      <c r="D75" s="29"/>
      <c r="E75" s="32">
        <f>SUM(E34:E74)</f>
        <v>810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810</v>
      </c>
      <c r="F78" s="24"/>
    </row>
    <row r="79" spans="1:6" ht="13.5" customHeight="1" x14ac:dyDescent="0.2">
      <c r="A79" s="24"/>
      <c r="B79" s="29" t="s">
        <v>5</v>
      </c>
      <c r="C79" s="34">
        <v>0.05</v>
      </c>
      <c r="D79" s="29"/>
      <c r="E79" s="37">
        <f>ROUND(E78*C79,2)</f>
        <v>40.5</v>
      </c>
      <c r="F79" s="24"/>
    </row>
    <row r="80" spans="1:6" ht="13.5" customHeight="1" x14ac:dyDescent="0.2">
      <c r="A80" s="24"/>
      <c r="B80" s="29" t="s">
        <v>4</v>
      </c>
      <c r="C80" s="34">
        <v>7.4999999999999997E-2</v>
      </c>
      <c r="D80" s="29"/>
      <c r="E80" s="38">
        <f>ROUND((E78+E79)*C80,2)</f>
        <v>63.79</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914.29</v>
      </c>
      <c r="F82" s="24"/>
    </row>
    <row r="83" spans="1:6" ht="15.75" thickTop="1" x14ac:dyDescent="0.2">
      <c r="A83" s="24"/>
      <c r="B83" s="161"/>
      <c r="C83" s="161"/>
      <c r="D83" s="161"/>
      <c r="E83" s="39"/>
      <c r="F83" s="24"/>
    </row>
    <row r="84" spans="1:6" ht="15" x14ac:dyDescent="0.2">
      <c r="A84" s="24"/>
      <c r="B84" s="160" t="s">
        <v>19</v>
      </c>
      <c r="C84" s="160"/>
      <c r="D84" s="160"/>
      <c r="E84" s="39">
        <v>0</v>
      </c>
      <c r="F84" s="24"/>
    </row>
    <row r="85" spans="1:6" ht="15" x14ac:dyDescent="0.2">
      <c r="A85" s="24"/>
      <c r="B85" s="161"/>
      <c r="C85" s="161"/>
      <c r="D85" s="161"/>
      <c r="E85" s="39"/>
      <c r="F85" s="24"/>
    </row>
    <row r="86" spans="1:6" ht="19.5" customHeight="1" x14ac:dyDescent="0.2">
      <c r="A86" s="24"/>
      <c r="B86" s="40" t="s">
        <v>18</v>
      </c>
      <c r="C86" s="41"/>
      <c r="D86" s="41"/>
      <c r="E86" s="42">
        <f>E82-E84</f>
        <v>914.29</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56"/>
      <c r="C89" s="156"/>
      <c r="D89" s="156"/>
      <c r="E89" s="156"/>
      <c r="F89" s="24"/>
    </row>
    <row r="90" spans="1:6" ht="14.25" x14ac:dyDescent="0.2">
      <c r="A90" s="164" t="s">
        <v>24</v>
      </c>
      <c r="B90" s="164"/>
      <c r="C90" s="164"/>
      <c r="D90" s="164"/>
      <c r="E90" s="164"/>
      <c r="F90" s="164"/>
    </row>
    <row r="91" spans="1:6" ht="14.25" x14ac:dyDescent="0.2">
      <c r="A91" s="162" t="s">
        <v>7</v>
      </c>
      <c r="B91" s="162"/>
      <c r="C91" s="162"/>
      <c r="D91" s="162"/>
      <c r="E91" s="162"/>
      <c r="F91" s="162"/>
    </row>
    <row r="92" spans="1:6" x14ac:dyDescent="0.2">
      <c r="A92" s="24"/>
      <c r="B92" s="24"/>
      <c r="C92" s="24"/>
      <c r="D92" s="24"/>
      <c r="E92" s="24"/>
      <c r="F92" s="24"/>
    </row>
    <row r="93" spans="1:6" x14ac:dyDescent="0.2">
      <c r="A93" s="24"/>
      <c r="B93" s="157"/>
      <c r="C93" s="157"/>
      <c r="D93" s="157"/>
      <c r="E93" s="157"/>
      <c r="F93" s="24"/>
    </row>
    <row r="94" spans="1:6" ht="15" x14ac:dyDescent="0.2">
      <c r="A94" s="163" t="s">
        <v>8</v>
      </c>
      <c r="B94" s="163"/>
      <c r="C94" s="163"/>
      <c r="D94" s="163"/>
      <c r="E94" s="163"/>
      <c r="F94" s="163"/>
    </row>
    <row r="96" spans="1:6" ht="39.75" customHeight="1" x14ac:dyDescent="0.2">
      <c r="B96" s="154"/>
      <c r="C96" s="155"/>
      <c r="D96" s="155"/>
    </row>
    <row r="97" spans="2:4" ht="13.5" customHeight="1" x14ac:dyDescent="0.2"/>
    <row r="98" spans="2:4" x14ac:dyDescent="0.2">
      <c r="B98" s="16"/>
      <c r="C98" s="16"/>
      <c r="D98" s="16"/>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6"/>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74</v>
      </c>
      <c r="C37" s="47">
        <v>7</v>
      </c>
      <c r="D37" s="31">
        <v>150</v>
      </c>
      <c r="E37" s="49">
        <f>C37*D37</f>
        <v>1050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1050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1050</v>
      </c>
      <c r="F76" s="24"/>
    </row>
    <row r="77" spans="1:6" ht="13.5" customHeight="1" x14ac:dyDescent="0.2">
      <c r="A77" s="24"/>
      <c r="B77" s="29" t="s">
        <v>5</v>
      </c>
      <c r="C77" s="34">
        <v>0.05</v>
      </c>
      <c r="D77" s="29"/>
      <c r="E77" s="37">
        <f>ROUND(E76*C77,2)</f>
        <v>52.5</v>
      </c>
      <c r="F77" s="24"/>
    </row>
    <row r="78" spans="1:6" ht="13.5" customHeight="1" x14ac:dyDescent="0.2">
      <c r="A78" s="24"/>
      <c r="B78" s="29" t="s">
        <v>4</v>
      </c>
      <c r="C78" s="34">
        <v>7.4999999999999997E-2</v>
      </c>
      <c r="D78" s="29"/>
      <c r="E78" s="38">
        <f>ROUND((E76+E77)*C78,2)</f>
        <v>82.69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1185.19</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1185.19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9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6"/>
  <sheetViews>
    <sheetView view="pageBreakPreview" zoomScale="80" zoomScaleNormal="100" zoomScaleSheetLayoutView="80" workbookViewId="0">
      <selection activeCell="B59" sqref="B5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79</v>
      </c>
      <c r="C37" s="47">
        <v>4.5</v>
      </c>
      <c r="D37" s="31">
        <v>150</v>
      </c>
      <c r="E37" s="49">
        <f>C37*D37+500</f>
        <v>1175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80</v>
      </c>
      <c r="C40" s="47">
        <v>0.9</v>
      </c>
      <c r="D40" s="31">
        <v>150</v>
      </c>
      <c r="E40" s="49">
        <f>C40*D40</f>
        <v>135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81</v>
      </c>
      <c r="C43" s="51">
        <v>0.5</v>
      </c>
      <c r="D43" s="50">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82</v>
      </c>
      <c r="C46" s="51">
        <v>2</v>
      </c>
      <c r="D46" s="50">
        <v>150</v>
      </c>
      <c r="E46" s="49">
        <f>C46*D46</f>
        <v>300</v>
      </c>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1685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1685</v>
      </c>
      <c r="F76" s="24"/>
    </row>
    <row r="77" spans="1:6" ht="13.5" customHeight="1" x14ac:dyDescent="0.2">
      <c r="A77" s="24"/>
      <c r="B77" s="29" t="s">
        <v>5</v>
      </c>
      <c r="C77" s="34">
        <v>0.05</v>
      </c>
      <c r="D77" s="29"/>
      <c r="E77" s="37">
        <f>ROUND(E76*C77,2)</f>
        <v>84.25</v>
      </c>
      <c r="F77" s="24"/>
    </row>
    <row r="78" spans="1:6" ht="13.5" customHeight="1" x14ac:dyDescent="0.2">
      <c r="A78" s="24"/>
      <c r="B78" s="29" t="s">
        <v>4</v>
      </c>
      <c r="C78" s="34">
        <v>7.4999999999999997E-2</v>
      </c>
      <c r="D78" s="29"/>
      <c r="E78" s="38">
        <f>ROUND((E76+E77)*C78,2)</f>
        <v>132.69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1901.94</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1901.94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A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6"/>
  <sheetViews>
    <sheetView view="pageBreakPreview"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87</v>
      </c>
      <c r="C37" s="47">
        <v>3</v>
      </c>
      <c r="D37" s="31">
        <v>150</v>
      </c>
      <c r="E37" s="49">
        <f>C37*D37</f>
        <v>450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84</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85</v>
      </c>
      <c r="C43" s="51">
        <v>0.3</v>
      </c>
      <c r="D43" s="50">
        <v>150</v>
      </c>
      <c r="E43" s="49">
        <f>C43*D43</f>
        <v>45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607.5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607.5</v>
      </c>
      <c r="F76" s="24"/>
    </row>
    <row r="77" spans="1:6" ht="13.5" customHeight="1" x14ac:dyDescent="0.2">
      <c r="A77" s="24"/>
      <c r="B77" s="29" t="s">
        <v>5</v>
      </c>
      <c r="C77" s="34">
        <v>0.05</v>
      </c>
      <c r="D77" s="29"/>
      <c r="E77" s="37">
        <f>ROUND(E76*C77,2)</f>
        <v>30.38</v>
      </c>
      <c r="F77" s="24"/>
    </row>
    <row r="78" spans="1:6" ht="13.5" customHeight="1" x14ac:dyDescent="0.2">
      <c r="A78" s="24"/>
      <c r="B78" s="29" t="s">
        <v>4</v>
      </c>
      <c r="C78" s="34">
        <v>7.4999999999999997E-2</v>
      </c>
      <c r="D78" s="29"/>
      <c r="E78" s="38">
        <f>ROUND((E76+E77)*C78,2)</f>
        <v>47.84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685.72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685.72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6"/>
  <sheetViews>
    <sheetView view="pageBreakPreview" topLeftCell="A25"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88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89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91</v>
      </c>
      <c r="C37" s="47">
        <v>4.5</v>
      </c>
      <c r="D37" s="31">
        <v>150</v>
      </c>
      <c r="E37" s="49">
        <f>C37*D37+50</f>
        <v>725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90</v>
      </c>
      <c r="C40" s="47">
        <v>0.5</v>
      </c>
      <c r="D40" s="31">
        <v>150</v>
      </c>
      <c r="E40" s="49">
        <f>C40*D40</f>
        <v>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49"/>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800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800</v>
      </c>
      <c r="F76" s="24"/>
    </row>
    <row r="77" spans="1:6" ht="13.5" customHeight="1" x14ac:dyDescent="0.2">
      <c r="A77" s="24"/>
      <c r="B77" s="29" t="s">
        <v>5</v>
      </c>
      <c r="C77" s="34">
        <v>0.05</v>
      </c>
      <c r="D77" s="29"/>
      <c r="E77" s="37">
        <f>ROUND(E76*C77,2)</f>
        <v>40</v>
      </c>
      <c r="F77" s="24"/>
    </row>
    <row r="78" spans="1:6" ht="13.5" customHeight="1" x14ac:dyDescent="0.2">
      <c r="A78" s="24"/>
      <c r="B78" s="29" t="s">
        <v>4</v>
      </c>
      <c r="C78" s="34">
        <v>7.4999999999999997E-2</v>
      </c>
      <c r="D78" s="29"/>
      <c r="E78" s="38">
        <f>ROUND((E76+E77)*C78,2)</f>
        <v>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903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903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6"/>
  <sheetViews>
    <sheetView view="pageBreakPreview" topLeftCell="A28"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93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94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95</v>
      </c>
      <c r="C40" s="47">
        <v>8</v>
      </c>
      <c r="D40" s="31">
        <v>150</v>
      </c>
      <c r="E40" s="49">
        <f>C40*D40</f>
        <v>1200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96</v>
      </c>
      <c r="C43" s="51">
        <v>1.75</v>
      </c>
      <c r="D43" s="31">
        <v>150</v>
      </c>
      <c r="E43" s="49">
        <f>C43*D43</f>
        <v>262.5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97</v>
      </c>
      <c r="C46" s="51">
        <v>0.25</v>
      </c>
      <c r="D46" s="31">
        <v>150</v>
      </c>
      <c r="E46" s="49">
        <f>C46*D46</f>
        <v>37.5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98</v>
      </c>
      <c r="C49" s="51">
        <v>0.25</v>
      </c>
      <c r="D49" s="31">
        <v>150</v>
      </c>
      <c r="E49" s="49">
        <f>C49*D49</f>
        <v>37.5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t="s">
        <v>99</v>
      </c>
      <c r="C52" s="47">
        <v>0.75</v>
      </c>
      <c r="D52" s="31">
        <v>150</v>
      </c>
      <c r="E52" s="49">
        <f>C52*D52</f>
        <v>112.5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100</v>
      </c>
      <c r="C55" s="47">
        <v>2.25</v>
      </c>
      <c r="D55" s="31">
        <v>150</v>
      </c>
      <c r="E55" s="49">
        <f>C55*D55</f>
        <v>337.5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2062.5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2062.5</v>
      </c>
      <c r="F76" s="24"/>
    </row>
    <row r="77" spans="1:6" ht="13.5" customHeight="1" x14ac:dyDescent="0.2">
      <c r="A77" s="24"/>
      <c r="B77" s="29" t="s">
        <v>5</v>
      </c>
      <c r="C77" s="34">
        <v>0.05</v>
      </c>
      <c r="D77" s="29"/>
      <c r="E77" s="37">
        <f>ROUND(E76*C77,2)</f>
        <v>103.13</v>
      </c>
      <c r="F77" s="24"/>
    </row>
    <row r="78" spans="1:6" ht="13.5" customHeight="1" x14ac:dyDescent="0.2">
      <c r="A78" s="24"/>
      <c r="B78" s="29" t="s">
        <v>4</v>
      </c>
      <c r="C78" s="34">
        <v>7.4999999999999997E-2</v>
      </c>
      <c r="D78" s="29"/>
      <c r="E78" s="38">
        <f>ROUND((E76+E77)*C78,2)</f>
        <v>162.41999999999999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2328.0500000000002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2328.0500000000002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2:F96"/>
  <sheetViews>
    <sheetView view="pageBreakPreview" topLeftCell="A25"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103</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104</v>
      </c>
      <c r="C40" s="47">
        <v>0.25</v>
      </c>
      <c r="D40" s="31">
        <v>150</v>
      </c>
      <c r="E40" s="49">
        <f>C40*D40</f>
        <v>37.5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105</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106</v>
      </c>
      <c r="C46" s="51">
        <v>1.5</v>
      </c>
      <c r="D46" s="31">
        <v>150</v>
      </c>
      <c r="E46" s="49">
        <f>C46*D46</f>
        <v>225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412.5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412.5</v>
      </c>
      <c r="F76" s="24"/>
    </row>
    <row r="77" spans="1:6" ht="13.5" customHeight="1" x14ac:dyDescent="0.2">
      <c r="A77" s="24"/>
      <c r="B77" s="29" t="s">
        <v>5</v>
      </c>
      <c r="C77" s="34">
        <v>0.05</v>
      </c>
      <c r="D77" s="29"/>
      <c r="E77" s="37">
        <f>ROUND(E76*C77,2)</f>
        <v>20.63</v>
      </c>
      <c r="F77" s="24"/>
    </row>
    <row r="78" spans="1:6" ht="13.5" customHeight="1" x14ac:dyDescent="0.2">
      <c r="A78" s="24"/>
      <c r="B78" s="29" t="s">
        <v>4</v>
      </c>
      <c r="C78" s="34">
        <v>7.4999999999999997E-2</v>
      </c>
      <c r="D78" s="29"/>
      <c r="E78" s="38">
        <f>ROUND((E76+E77)*C78,2)</f>
        <v>32.479999999999997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465.61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465.61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2:F96"/>
  <sheetViews>
    <sheetView view="pageBreakPreview" zoomScale="80" zoomScaleNormal="100" zoomScaleSheetLayoutView="80" workbookViewId="0">
      <selection activeCell="B60" sqref="B6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107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108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109</v>
      </c>
      <c r="C37" s="47">
        <v>1</v>
      </c>
      <c r="D37" s="31">
        <v>150</v>
      </c>
      <c r="E37" s="49">
        <f>C37*D37</f>
        <v>150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110</v>
      </c>
      <c r="C40" s="47">
        <v>4.5</v>
      </c>
      <c r="D40" s="31">
        <v>150</v>
      </c>
      <c r="E40" s="49">
        <f>C40*D40</f>
        <v>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111</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900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900</v>
      </c>
      <c r="F76" s="24"/>
    </row>
    <row r="77" spans="1:6" ht="13.5" customHeight="1" x14ac:dyDescent="0.2">
      <c r="A77" s="24"/>
      <c r="B77" s="29" t="s">
        <v>5</v>
      </c>
      <c r="C77" s="34">
        <v>0.05</v>
      </c>
      <c r="D77" s="29"/>
      <c r="E77" s="37">
        <f>ROUND(E76*C77,2)</f>
        <v>45</v>
      </c>
      <c r="F77" s="24"/>
    </row>
    <row r="78" spans="1:6" ht="13.5" customHeight="1" x14ac:dyDescent="0.2">
      <c r="A78" s="24"/>
      <c r="B78" s="29" t="s">
        <v>4</v>
      </c>
      <c r="C78" s="34">
        <v>7.4999999999999997E-2</v>
      </c>
      <c r="D78" s="29"/>
      <c r="E78" s="38">
        <f>ROUND((E76+E77)*C78,2)</f>
        <v>70.88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1015.88</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1015.88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2:F96"/>
  <sheetViews>
    <sheetView view="pageBreakPreview" topLeftCell="A34" zoomScale="80" zoomScaleNormal="100" zoomScaleSheetLayoutView="80" workbookViewId="0">
      <selection activeCell="D43" sqref="D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113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114</v>
      </c>
      <c r="C37" s="47">
        <v>0.5</v>
      </c>
      <c r="D37" s="31">
        <v>150</v>
      </c>
      <c r="E37" s="49">
        <f>C37*D37</f>
        <v>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115</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116</v>
      </c>
      <c r="C43" s="51">
        <v>0.5</v>
      </c>
      <c r="D43" s="31">
        <v>150</v>
      </c>
      <c r="E43" s="49">
        <f>C43*D43</f>
        <v>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300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300</v>
      </c>
      <c r="F76" s="24"/>
    </row>
    <row r="77" spans="1:6" ht="13.5" customHeight="1" x14ac:dyDescent="0.2">
      <c r="A77" s="24"/>
      <c r="B77" s="29" t="s">
        <v>5</v>
      </c>
      <c r="C77" s="34">
        <v>0.05</v>
      </c>
      <c r="D77" s="29"/>
      <c r="E77" s="37">
        <f>ROUND(E76*C77,2)</f>
        <v>15</v>
      </c>
      <c r="F77" s="24"/>
    </row>
    <row r="78" spans="1:6" ht="13.5" customHeight="1" x14ac:dyDescent="0.2">
      <c r="A78" s="24"/>
      <c r="B78" s="29" t="s">
        <v>4</v>
      </c>
      <c r="C78" s="34">
        <v>7.4999999999999997E-2</v>
      </c>
      <c r="D78" s="29"/>
      <c r="E78" s="38">
        <f>ROUND((E76+E77)*C78,2)</f>
        <v>23.63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338.63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338.63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2:F96"/>
  <sheetViews>
    <sheetView view="pageBreakPreview" zoomScale="80" zoomScaleNormal="100" zoomScaleSheetLayoutView="80" workbookViewId="0">
      <selection activeCell="B68" sqref="B6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117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118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119</v>
      </c>
      <c r="C37" s="47">
        <v>3.5</v>
      </c>
      <c r="D37" s="31">
        <v>150</v>
      </c>
      <c r="E37" s="49">
        <f>C37*D37</f>
        <v>525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120</v>
      </c>
      <c r="C40" s="47">
        <v>1</v>
      </c>
      <c r="D40" s="31">
        <v>150</v>
      </c>
      <c r="E40" s="49">
        <f>C40*D40</f>
        <v>150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123</v>
      </c>
      <c r="C43" s="51">
        <v>1</v>
      </c>
      <c r="D43" s="31">
        <v>150</v>
      </c>
      <c r="E43" s="49">
        <f>C43*D43</f>
        <v>150</v>
      </c>
      <c r="F43" s="24"/>
    </row>
    <row r="44" spans="1:6" ht="14.25" x14ac:dyDescent="0.2">
      <c r="A44" s="24"/>
      <c r="B44" s="25"/>
      <c r="C44" s="47"/>
      <c r="D44" s="31"/>
      <c r="E44" s="31"/>
      <c r="F44" s="24"/>
    </row>
    <row r="45" spans="1:6" ht="14.25" x14ac:dyDescent="0.2">
      <c r="A45" s="24"/>
      <c r="B45" s="25"/>
      <c r="C45" s="47"/>
      <c r="D45" s="31"/>
      <c r="E45" s="31"/>
      <c r="F45" s="24"/>
    </row>
    <row r="46" spans="1:6" ht="28.5" x14ac:dyDescent="0.2">
      <c r="A46" s="24"/>
      <c r="B46" s="48" t="s">
        <v>121</v>
      </c>
      <c r="C46" s="51">
        <v>4.75</v>
      </c>
      <c r="D46" s="31">
        <v>150</v>
      </c>
      <c r="E46" s="49">
        <f>C46*D46</f>
        <v>712.5</v>
      </c>
      <c r="F46" s="24"/>
    </row>
    <row r="47" spans="1:6" ht="14.25" x14ac:dyDescent="0.2">
      <c r="A47" s="24"/>
      <c r="B47" s="25"/>
      <c r="C47" s="47"/>
      <c r="D47" s="31"/>
      <c r="E47" s="31"/>
      <c r="F47" s="24"/>
    </row>
    <row r="48" spans="1:6" ht="14.25" x14ac:dyDescent="0.2">
      <c r="A48" s="24"/>
      <c r="B48" s="25"/>
      <c r="C48" s="47"/>
      <c r="D48" s="31"/>
      <c r="E48" s="31"/>
      <c r="F48" s="24"/>
    </row>
    <row r="49" spans="1:6" ht="28.5" x14ac:dyDescent="0.2">
      <c r="A49" s="24"/>
      <c r="B49" s="48" t="s">
        <v>122</v>
      </c>
      <c r="C49" s="51">
        <v>1.75</v>
      </c>
      <c r="D49" s="31">
        <v>150</v>
      </c>
      <c r="E49" s="49">
        <f>C49*D49</f>
        <v>262.5</v>
      </c>
      <c r="F49" s="24"/>
    </row>
    <row r="50" spans="1:6" ht="14.25" x14ac:dyDescent="0.2">
      <c r="A50" s="24"/>
      <c r="B50" s="25"/>
      <c r="C50" s="47"/>
      <c r="D50" s="31"/>
      <c r="E50" s="31"/>
      <c r="F50" s="24"/>
    </row>
    <row r="51" spans="1:6" ht="14.25" x14ac:dyDescent="0.2">
      <c r="A51" s="24"/>
      <c r="B51" s="25"/>
      <c r="C51" s="47"/>
      <c r="D51" s="31"/>
      <c r="E51" s="31"/>
      <c r="F51" s="24"/>
    </row>
    <row r="52" spans="1:6" ht="28.5" x14ac:dyDescent="0.2">
      <c r="A52" s="24"/>
      <c r="B52" s="48" t="s">
        <v>124</v>
      </c>
      <c r="C52" s="47">
        <v>4.75</v>
      </c>
      <c r="D52" s="31">
        <v>150</v>
      </c>
      <c r="E52" s="49">
        <f>C52*D52</f>
        <v>712.5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125</v>
      </c>
      <c r="C55" s="47">
        <v>0.25</v>
      </c>
      <c r="D55" s="31">
        <v>150</v>
      </c>
      <c r="E55" s="49">
        <f>C55*D55</f>
        <v>37.5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2550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2550</v>
      </c>
      <c r="F76" s="24"/>
    </row>
    <row r="77" spans="1:6" ht="13.5" customHeight="1" x14ac:dyDescent="0.2">
      <c r="A77" s="24"/>
      <c r="B77" s="29" t="s">
        <v>5</v>
      </c>
      <c r="C77" s="34">
        <v>0.05</v>
      </c>
      <c r="D77" s="29"/>
      <c r="E77" s="37">
        <f>ROUND(E76*C77,2)</f>
        <v>127.5</v>
      </c>
      <c r="F77" s="24"/>
    </row>
    <row r="78" spans="1:6" ht="13.5" customHeight="1" x14ac:dyDescent="0.2">
      <c r="A78" s="24"/>
      <c r="B78" s="29" t="s">
        <v>4</v>
      </c>
      <c r="C78" s="34">
        <v>7.4999999999999997E-2</v>
      </c>
      <c r="D78" s="29"/>
      <c r="E78" s="38">
        <f>ROUND((E76+E77)*C78,2)</f>
        <v>200.81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2878.31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2878.31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1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2:F96"/>
  <sheetViews>
    <sheetView view="pageBreakPreview" zoomScale="80" zoomScaleNormal="100" zoomScaleSheetLayoutView="80" workbookViewId="0">
      <selection activeCell="B53" sqref="B5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127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128</v>
      </c>
      <c r="C37" s="47">
        <v>8</v>
      </c>
      <c r="D37" s="31">
        <v>170</v>
      </c>
      <c r="E37" s="49">
        <f>C37*D37</f>
        <v>1360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1360</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1360</v>
      </c>
      <c r="F76" s="24"/>
    </row>
    <row r="77" spans="1:6" ht="13.5" customHeight="1" x14ac:dyDescent="0.2">
      <c r="A77" s="24"/>
      <c r="B77" s="29" t="s">
        <v>5</v>
      </c>
      <c r="C77" s="34">
        <v>0.05</v>
      </c>
      <c r="D77" s="29"/>
      <c r="E77" s="37">
        <f>ROUND(E76*C77,2)</f>
        <v>68</v>
      </c>
      <c r="F77" s="24"/>
    </row>
    <row r="78" spans="1:6" ht="13.5" customHeight="1" x14ac:dyDescent="0.2">
      <c r="A78" s="24"/>
      <c r="B78" s="29" t="s">
        <v>4</v>
      </c>
      <c r="C78" s="34">
        <v>8.5000000000000006E-2</v>
      </c>
      <c r="D78" s="29"/>
      <c r="E78" s="38">
        <f>ROUND((E76+E77)*C78,2)</f>
        <v>121.38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1549.38</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1549.38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2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4" zoomScale="80" zoomScaleNormal="100" zoomScaleSheetLayoutView="80" workbookViewId="0">
      <selection activeCell="E36" sqref="E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34</v>
      </c>
      <c r="C36" s="158"/>
      <c r="D36" s="158"/>
      <c r="E36" s="31">
        <f>0.25*150</f>
        <v>37.5</v>
      </c>
      <c r="F36" s="24"/>
    </row>
    <row r="37" spans="1:6" ht="14.25" x14ac:dyDescent="0.2">
      <c r="A37" s="24"/>
      <c r="B37" s="158"/>
      <c r="C37" s="158"/>
      <c r="D37" s="158"/>
      <c r="E37" s="31"/>
      <c r="F37" s="24"/>
    </row>
    <row r="38" spans="1:6" ht="14.25" x14ac:dyDescent="0.2">
      <c r="A38" s="24"/>
      <c r="B38" s="158" t="s">
        <v>35</v>
      </c>
      <c r="C38" s="158"/>
      <c r="D38" s="158"/>
      <c r="E38" s="31">
        <f>0.75*150</f>
        <v>112.5</v>
      </c>
      <c r="F38" s="24"/>
    </row>
    <row r="39" spans="1:6" ht="14.25" x14ac:dyDescent="0.2">
      <c r="A39" s="24"/>
      <c r="B39" s="158"/>
      <c r="C39" s="158"/>
      <c r="D39" s="158"/>
      <c r="E39" s="31"/>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58"/>
      <c r="C42" s="158"/>
      <c r="D42" s="158"/>
      <c r="E42" s="31"/>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4.25" x14ac:dyDescent="0.2">
      <c r="A73" s="24"/>
      <c r="B73" s="158"/>
      <c r="C73" s="158"/>
      <c r="D73" s="158"/>
      <c r="E73" s="31"/>
      <c r="F73" s="24"/>
    </row>
    <row r="74" spans="1:6" ht="13.5" customHeight="1" x14ac:dyDescent="0.2">
      <c r="A74" s="24"/>
      <c r="B74" s="158"/>
      <c r="C74" s="158"/>
      <c r="D74" s="158"/>
      <c r="E74" s="31"/>
      <c r="F74" s="24"/>
    </row>
    <row r="75" spans="1:6" ht="13.5" customHeight="1" x14ac:dyDescent="0.2">
      <c r="A75" s="24"/>
      <c r="B75" s="28" t="s">
        <v>16</v>
      </c>
      <c r="C75" s="29"/>
      <c r="D75" s="29"/>
      <c r="E75" s="32">
        <f>SUM(E34:E74)</f>
        <v>150</v>
      </c>
      <c r="F75" s="24"/>
    </row>
    <row r="76" spans="1:6" ht="13.5" customHeight="1" x14ac:dyDescent="0.2">
      <c r="A76" s="24"/>
      <c r="B76" s="36" t="s">
        <v>13</v>
      </c>
      <c r="C76" s="29"/>
      <c r="D76" s="29"/>
      <c r="E76" s="33">
        <v>0</v>
      </c>
      <c r="F76" s="24"/>
    </row>
    <row r="77" spans="1:6" ht="13.5" customHeight="1" x14ac:dyDescent="0.2">
      <c r="A77" s="24"/>
      <c r="B77" s="36" t="s">
        <v>14</v>
      </c>
      <c r="C77" s="29"/>
      <c r="D77" s="29"/>
      <c r="E77" s="33">
        <v>0</v>
      </c>
      <c r="F77" s="24"/>
    </row>
    <row r="78" spans="1:6" ht="13.5" customHeight="1" x14ac:dyDescent="0.2">
      <c r="A78" s="24"/>
      <c r="B78" s="28" t="s">
        <v>15</v>
      </c>
      <c r="C78" s="29"/>
      <c r="D78" s="29"/>
      <c r="E78" s="32">
        <f>SUM(E75:E77)</f>
        <v>150</v>
      </c>
      <c r="F78" s="24"/>
    </row>
    <row r="79" spans="1:6" ht="13.5" customHeight="1" x14ac:dyDescent="0.2">
      <c r="A79" s="24"/>
      <c r="B79" s="29" t="s">
        <v>5</v>
      </c>
      <c r="C79" s="34">
        <v>0.05</v>
      </c>
      <c r="D79" s="29"/>
      <c r="E79" s="37">
        <f>ROUND(E78*C79,2)</f>
        <v>7.5</v>
      </c>
      <c r="F79" s="24"/>
    </row>
    <row r="80" spans="1:6" ht="13.5" customHeight="1" x14ac:dyDescent="0.2">
      <c r="A80" s="24"/>
      <c r="B80" s="29" t="s">
        <v>4</v>
      </c>
      <c r="C80" s="34">
        <v>7.4999999999999997E-2</v>
      </c>
      <c r="D80" s="29"/>
      <c r="E80" s="38">
        <f>ROUND((E78+E79)*C80,2)</f>
        <v>11.81</v>
      </c>
      <c r="F80" s="24"/>
    </row>
    <row r="81" spans="1:6" ht="13.5" customHeight="1" x14ac:dyDescent="0.2">
      <c r="A81" s="24"/>
      <c r="B81" s="29"/>
      <c r="C81" s="29"/>
      <c r="D81" s="29"/>
      <c r="E81" s="29"/>
      <c r="F81" s="24"/>
    </row>
    <row r="82" spans="1:6" ht="13.5" customHeight="1" thickBot="1" x14ac:dyDescent="0.25">
      <c r="A82" s="24"/>
      <c r="B82" s="28" t="s">
        <v>17</v>
      </c>
      <c r="C82" s="29"/>
      <c r="D82" s="29"/>
      <c r="E82" s="35">
        <f>SUM(E76:E80)</f>
        <v>169.31</v>
      </c>
      <c r="F82" s="24"/>
    </row>
    <row r="83" spans="1:6" ht="15.75" thickTop="1" x14ac:dyDescent="0.2">
      <c r="A83" s="24"/>
      <c r="B83" s="161"/>
      <c r="C83" s="161"/>
      <c r="D83" s="161"/>
      <c r="E83" s="39"/>
      <c r="F83" s="24"/>
    </row>
    <row r="84" spans="1:6" ht="15" x14ac:dyDescent="0.2">
      <c r="A84" s="24"/>
      <c r="B84" s="160" t="s">
        <v>19</v>
      </c>
      <c r="C84" s="160"/>
      <c r="D84" s="160"/>
      <c r="E84" s="39">
        <v>0</v>
      </c>
      <c r="F84" s="24"/>
    </row>
    <row r="85" spans="1:6" ht="15" x14ac:dyDescent="0.2">
      <c r="A85" s="24"/>
      <c r="B85" s="161"/>
      <c r="C85" s="161"/>
      <c r="D85" s="161"/>
      <c r="E85" s="39"/>
      <c r="F85" s="24"/>
    </row>
    <row r="86" spans="1:6" ht="19.5" customHeight="1" x14ac:dyDescent="0.2">
      <c r="A86" s="24"/>
      <c r="B86" s="40" t="s">
        <v>18</v>
      </c>
      <c r="C86" s="41"/>
      <c r="D86" s="41"/>
      <c r="E86" s="42">
        <f>E82-E84</f>
        <v>169.31</v>
      </c>
      <c r="F86" s="24"/>
    </row>
    <row r="87" spans="1:6" ht="13.5" customHeight="1" x14ac:dyDescent="0.2">
      <c r="A87" s="24"/>
      <c r="B87" s="24"/>
      <c r="C87" s="24"/>
      <c r="D87" s="24"/>
      <c r="E87" s="24"/>
      <c r="F87" s="24"/>
    </row>
    <row r="88" spans="1:6" x14ac:dyDescent="0.2">
      <c r="A88" s="24"/>
      <c r="B88" s="24"/>
      <c r="C88" s="24"/>
      <c r="D88" s="24"/>
      <c r="E88" s="24"/>
      <c r="F88" s="24"/>
    </row>
    <row r="89" spans="1:6" x14ac:dyDescent="0.2">
      <c r="A89" s="24"/>
      <c r="B89" s="156"/>
      <c r="C89" s="156"/>
      <c r="D89" s="156"/>
      <c r="E89" s="156"/>
      <c r="F89" s="24"/>
    </row>
    <row r="90" spans="1:6" ht="14.25" x14ac:dyDescent="0.2">
      <c r="A90" s="164" t="s">
        <v>24</v>
      </c>
      <c r="B90" s="164"/>
      <c r="C90" s="164"/>
      <c r="D90" s="164"/>
      <c r="E90" s="164"/>
      <c r="F90" s="164"/>
    </row>
    <row r="91" spans="1:6" ht="14.25" x14ac:dyDescent="0.2">
      <c r="A91" s="162" t="s">
        <v>7</v>
      </c>
      <c r="B91" s="162"/>
      <c r="C91" s="162"/>
      <c r="D91" s="162"/>
      <c r="E91" s="162"/>
      <c r="F91" s="162"/>
    </row>
    <row r="92" spans="1:6" x14ac:dyDescent="0.2">
      <c r="A92" s="24"/>
      <c r="B92" s="24"/>
      <c r="C92" s="24"/>
      <c r="D92" s="24"/>
      <c r="E92" s="24"/>
      <c r="F92" s="24"/>
    </row>
    <row r="93" spans="1:6" x14ac:dyDescent="0.2">
      <c r="A93" s="24"/>
      <c r="B93" s="157"/>
      <c r="C93" s="157"/>
      <c r="D93" s="157"/>
      <c r="E93" s="157"/>
      <c r="F93" s="24"/>
    </row>
    <row r="94" spans="1:6" ht="15" x14ac:dyDescent="0.2">
      <c r="A94" s="163" t="s">
        <v>8</v>
      </c>
      <c r="B94" s="163"/>
      <c r="C94" s="163"/>
      <c r="D94" s="163"/>
      <c r="E94" s="163"/>
      <c r="F94" s="163"/>
    </row>
    <row r="96" spans="1:6" ht="39.75" customHeight="1" x14ac:dyDescent="0.2">
      <c r="B96" s="154"/>
      <c r="C96" s="155"/>
      <c r="D96" s="155"/>
    </row>
    <row r="97" spans="2:4" ht="13.5" customHeight="1" x14ac:dyDescent="0.2"/>
    <row r="98" spans="2:4" x14ac:dyDescent="0.2">
      <c r="B98" s="16"/>
      <c r="C98" s="16"/>
      <c r="D98" s="16"/>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2:F96"/>
  <sheetViews>
    <sheetView view="pageBreakPreview" topLeftCell="A22"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129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131</v>
      </c>
      <c r="C37" s="47">
        <v>3.75</v>
      </c>
      <c r="D37" s="31">
        <v>170</v>
      </c>
      <c r="E37" s="49">
        <f>C37*D37</f>
        <v>637.5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132</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807.5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807.5</v>
      </c>
      <c r="F76" s="24"/>
    </row>
    <row r="77" spans="1:6" ht="13.5" customHeight="1" x14ac:dyDescent="0.2">
      <c r="A77" s="24"/>
      <c r="B77" s="29" t="s">
        <v>5</v>
      </c>
      <c r="C77" s="34">
        <v>0.05</v>
      </c>
      <c r="D77" s="29"/>
      <c r="E77" s="37">
        <f>ROUND(E76*C77,2)</f>
        <v>40.380000000000003</v>
      </c>
      <c r="F77" s="24"/>
    </row>
    <row r="78" spans="1:6" ht="13.5" customHeight="1" x14ac:dyDescent="0.2">
      <c r="A78" s="24"/>
      <c r="B78" s="29" t="s">
        <v>4</v>
      </c>
      <c r="C78" s="34">
        <v>8.5000000000000006E-2</v>
      </c>
      <c r="D78" s="29"/>
      <c r="E78" s="38">
        <f>ROUND((E76+E77)*C78,2)</f>
        <v>72.069999999999993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919.95</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919.95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2:F96"/>
  <sheetViews>
    <sheetView view="pageBreakPreview" zoomScale="80" zoomScaleNormal="100" zoomScaleSheetLayoutView="80" workbookViewId="0">
      <selection activeCell="B48" sqref="B4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135</v>
      </c>
      <c r="C37" s="47">
        <v>0.3</v>
      </c>
      <c r="D37" s="31">
        <v>170</v>
      </c>
      <c r="E37" s="49">
        <f>C37*D37</f>
        <v>51</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136</v>
      </c>
      <c r="C40" s="47">
        <v>1.75</v>
      </c>
      <c r="D40" s="31">
        <v>170</v>
      </c>
      <c r="E40" s="49">
        <f>C40*D40</f>
        <v>297.5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348.5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348.5</v>
      </c>
      <c r="F76" s="24"/>
    </row>
    <row r="77" spans="1:6" ht="13.5" customHeight="1" x14ac:dyDescent="0.2">
      <c r="A77" s="24"/>
      <c r="B77" s="29" t="s">
        <v>5</v>
      </c>
      <c r="C77" s="34">
        <v>0.05</v>
      </c>
      <c r="D77" s="29"/>
      <c r="E77" s="37">
        <f>ROUND(E76*C77,2)</f>
        <v>17.43</v>
      </c>
      <c r="F77" s="24"/>
    </row>
    <row r="78" spans="1:6" ht="13.5" customHeight="1" x14ac:dyDescent="0.2">
      <c r="A78" s="24"/>
      <c r="B78" s="29" t="s">
        <v>4</v>
      </c>
      <c r="C78" s="34">
        <v>8.5000000000000006E-2</v>
      </c>
      <c r="D78" s="29"/>
      <c r="E78" s="38">
        <f>ROUND((E76+E77)*C78,2)</f>
        <v>31.1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397.03000000000003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397.03000000000003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2:F96"/>
  <sheetViews>
    <sheetView view="pageBreakPreview" topLeftCell="A22" zoomScale="80" zoomScaleNormal="100" zoomScaleSheetLayoutView="80" workbookViewId="0">
      <selection activeCell="D58" sqref="D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138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28.5" customHeight="1" x14ac:dyDescent="0.2">
      <c r="A40" s="24"/>
      <c r="B40" s="48" t="s">
        <v>140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141</v>
      </c>
      <c r="C43" s="51">
        <v>2.25</v>
      </c>
      <c r="D43" s="31">
        <v>170</v>
      </c>
      <c r="E43" s="49">
        <f>C43*D43</f>
        <v>382.5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142</v>
      </c>
      <c r="C46" s="51">
        <v>1.75</v>
      </c>
      <c r="D46" s="31">
        <v>170</v>
      </c>
      <c r="E46" s="49">
        <f>C46*D46</f>
        <v>297.5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143</v>
      </c>
      <c r="C49" s="51">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144</v>
      </c>
      <c r="C52" s="47">
        <v>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5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2:F96"/>
  <sheetViews>
    <sheetView view="pageBreakPreview" zoomScale="80" zoomScaleNormal="100" zoomScaleSheetLayoutView="80" workbookViewId="0">
      <selection activeCell="B58" sqref="B5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146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148</v>
      </c>
      <c r="C37" s="47">
        <v>3.5</v>
      </c>
      <c r="D37" s="31">
        <v>170</v>
      </c>
      <c r="E37" s="49">
        <f>C37*D37</f>
        <v>595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51"/>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595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595</v>
      </c>
      <c r="F76" s="24"/>
    </row>
    <row r="77" spans="1:6" ht="13.5" customHeight="1" x14ac:dyDescent="0.2">
      <c r="A77" s="24"/>
      <c r="B77" s="29" t="s">
        <v>5</v>
      </c>
      <c r="C77" s="34">
        <v>0.05</v>
      </c>
      <c r="D77" s="29"/>
      <c r="E77" s="37">
        <f>ROUND(E76*C77,2)</f>
        <v>29.75</v>
      </c>
      <c r="F77" s="24"/>
    </row>
    <row r="78" spans="1:6" ht="13.5" customHeight="1" x14ac:dyDescent="0.2">
      <c r="A78" s="24"/>
      <c r="B78" s="29" t="s">
        <v>4</v>
      </c>
      <c r="C78" s="34">
        <v>8.5000000000000006E-2</v>
      </c>
      <c r="D78" s="29"/>
      <c r="E78" s="38">
        <f>ROUND((E76+E77)*C78,2)</f>
        <v>53.1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677.85</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677.85</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6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2:F96"/>
  <sheetViews>
    <sheetView view="pageBreakPreview" zoomScale="80" zoomScaleNormal="100" zoomScaleSheetLayoutView="80" workbookViewId="0">
      <selection activeCell="B67" sqref="B6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154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153</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152</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151</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155</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156</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157</v>
      </c>
      <c r="C55" s="47">
        <v>0.75</v>
      </c>
      <c r="D55" s="31">
        <v>170</v>
      </c>
      <c r="E55" s="49">
        <f>C55*D55</f>
        <v>127.5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722.5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722.5</v>
      </c>
      <c r="F76" s="24"/>
    </row>
    <row r="77" spans="1:6" ht="13.5" customHeight="1" x14ac:dyDescent="0.2">
      <c r="A77" s="24"/>
      <c r="B77" s="29" t="s">
        <v>5</v>
      </c>
      <c r="C77" s="34">
        <v>0.05</v>
      </c>
      <c r="D77" s="29"/>
      <c r="E77" s="37">
        <f>ROUND(E76*C77,2)</f>
        <v>36.130000000000003</v>
      </c>
      <c r="F77" s="24"/>
    </row>
    <row r="78" spans="1:6" ht="13.5" customHeight="1" x14ac:dyDescent="0.2">
      <c r="A78" s="24"/>
      <c r="B78" s="29" t="s">
        <v>4</v>
      </c>
      <c r="C78" s="34">
        <v>8.5000000000000006E-2</v>
      </c>
      <c r="D78" s="29"/>
      <c r="E78" s="38">
        <f>ROUND((E76+E77)*C78,2)</f>
        <v>64.48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823.11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823.11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2:F96"/>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158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159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160</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161</v>
      </c>
      <c r="C40" s="47">
        <v>6.75</v>
      </c>
      <c r="D40" s="31">
        <v>170</v>
      </c>
      <c r="E40" s="49">
        <f>C40*D40</f>
        <v>1147.5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162</v>
      </c>
      <c r="C43" s="47">
        <v>2.75</v>
      </c>
      <c r="D43" s="31">
        <v>170</v>
      </c>
      <c r="E43" s="49">
        <f>C43*D43</f>
        <v>467.5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163</v>
      </c>
      <c r="C46" s="47">
        <v>1.5</v>
      </c>
      <c r="D46" s="31">
        <v>170</v>
      </c>
      <c r="E46" s="49">
        <f>C46*D46</f>
        <v>255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164</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2337.5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2337.5</v>
      </c>
      <c r="F76" s="24"/>
    </row>
    <row r="77" spans="1:6" ht="13.5" customHeight="1" x14ac:dyDescent="0.2">
      <c r="A77" s="24"/>
      <c r="B77" s="29" t="s">
        <v>5</v>
      </c>
      <c r="C77" s="34">
        <v>0.05</v>
      </c>
      <c r="D77" s="29"/>
      <c r="E77" s="37">
        <f>ROUND(E76*C77,2)</f>
        <v>116.88</v>
      </c>
      <c r="F77" s="24"/>
    </row>
    <row r="78" spans="1:6" ht="13.5" customHeight="1" x14ac:dyDescent="0.2">
      <c r="A78" s="24"/>
      <c r="B78" s="29" t="s">
        <v>4</v>
      </c>
      <c r="C78" s="34">
        <v>8.5000000000000006E-2</v>
      </c>
      <c r="D78" s="29"/>
      <c r="E78" s="38">
        <f>ROUND((E76+E77)*C78,2)</f>
        <v>208.62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2663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2663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2:F96"/>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166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167</v>
      </c>
      <c r="C37" s="47">
        <v>0.25</v>
      </c>
      <c r="D37" s="31">
        <v>170</v>
      </c>
      <c r="E37" s="49">
        <f>C37*D37</f>
        <v>42.5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168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127.5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127.5</v>
      </c>
      <c r="F76" s="24"/>
    </row>
    <row r="77" spans="1:6" ht="13.5" customHeight="1" x14ac:dyDescent="0.2">
      <c r="A77" s="24"/>
      <c r="B77" s="29" t="s">
        <v>5</v>
      </c>
      <c r="C77" s="34">
        <v>0.05</v>
      </c>
      <c r="D77" s="29"/>
      <c r="E77" s="37">
        <f>ROUND(E76*C77,2)</f>
        <v>6.38</v>
      </c>
      <c r="F77" s="24"/>
    </row>
    <row r="78" spans="1:6" ht="13.5" customHeight="1" x14ac:dyDescent="0.2">
      <c r="A78" s="24"/>
      <c r="B78" s="29" t="s">
        <v>4</v>
      </c>
      <c r="C78" s="34">
        <v>8.5000000000000006E-2</v>
      </c>
      <c r="D78" s="29"/>
      <c r="E78" s="38">
        <f>ROUND((E76+E77)*C78,2)</f>
        <v>11.38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145.26</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145.26</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2:F96"/>
  <sheetViews>
    <sheetView view="pageBreakPreview" topLeftCell="A10"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169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171</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c r="C40" s="47"/>
      <c r="D40" s="31"/>
      <c r="E40" s="49"/>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85</v>
      </c>
      <c r="F76" s="24"/>
    </row>
    <row r="77" spans="1:6" ht="13.5" customHeight="1" x14ac:dyDescent="0.2">
      <c r="A77" s="24"/>
      <c r="B77" s="29" t="s">
        <v>5</v>
      </c>
      <c r="C77" s="34">
        <v>0.05</v>
      </c>
      <c r="D77" s="29"/>
      <c r="E77" s="37">
        <f>ROUND(E76*C77,2)</f>
        <v>4.25</v>
      </c>
      <c r="F77" s="24"/>
    </row>
    <row r="78" spans="1:6" ht="13.5" customHeight="1" x14ac:dyDescent="0.2">
      <c r="A78" s="24"/>
      <c r="B78" s="29" t="s">
        <v>4</v>
      </c>
      <c r="C78" s="34">
        <v>8.5000000000000006E-2</v>
      </c>
      <c r="D78" s="29"/>
      <c r="E78" s="38">
        <f>ROUND((E76+E77)*C78,2)</f>
        <v>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96.84</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96.84</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175</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28.5" x14ac:dyDescent="0.2">
      <c r="A43" s="24"/>
      <c r="B43" s="48" t="s">
        <v>176</v>
      </c>
      <c r="C43" s="47">
        <v>3.5</v>
      </c>
      <c r="D43" s="31">
        <v>170</v>
      </c>
      <c r="E43" s="49">
        <f>C43*D43</f>
        <v>595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1147.5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1147.5</v>
      </c>
      <c r="F76" s="24"/>
    </row>
    <row r="77" spans="1:6" ht="13.5" customHeight="1" x14ac:dyDescent="0.2">
      <c r="A77" s="24"/>
      <c r="B77" s="29" t="s">
        <v>5</v>
      </c>
      <c r="C77" s="34">
        <v>0.05</v>
      </c>
      <c r="D77" s="29"/>
      <c r="E77" s="37">
        <f>ROUND(E76*C77,2)</f>
        <v>57.38</v>
      </c>
      <c r="F77" s="24"/>
    </row>
    <row r="78" spans="1:6" ht="13.5" customHeight="1" x14ac:dyDescent="0.2">
      <c r="A78" s="24"/>
      <c r="B78" s="29" t="s">
        <v>4</v>
      </c>
      <c r="C78" s="34">
        <v>8.5000000000000006E-2</v>
      </c>
      <c r="D78" s="29"/>
      <c r="E78" s="38">
        <f>ROUND((E76+E77)*C78,2)</f>
        <v>102.41</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1307.2900000000002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1307.2900000000002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177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178</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179</v>
      </c>
      <c r="C40" s="47">
        <v>2.75</v>
      </c>
      <c r="D40" s="31">
        <v>170</v>
      </c>
      <c r="E40" s="49">
        <f>C40*D40</f>
        <v>467.5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180</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181</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1445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1445</v>
      </c>
      <c r="F76" s="24"/>
    </row>
    <row r="77" spans="1:6" ht="13.5" customHeight="1" x14ac:dyDescent="0.2">
      <c r="A77" s="24"/>
      <c r="B77" s="29" t="s">
        <v>5</v>
      </c>
      <c r="C77" s="34">
        <v>0.05</v>
      </c>
      <c r="D77" s="29"/>
      <c r="E77" s="37">
        <f>ROUND(E76*C77,2)</f>
        <v>72.25</v>
      </c>
      <c r="F77" s="24"/>
    </row>
    <row r="78" spans="1:6" ht="13.5" customHeight="1" x14ac:dyDescent="0.2">
      <c r="A78" s="24"/>
      <c r="B78" s="29" t="s">
        <v>4</v>
      </c>
      <c r="C78" s="34">
        <v>8.5000000000000006E-2</v>
      </c>
      <c r="D78" s="29"/>
      <c r="E78" s="38">
        <f>ROUND((E76+E77)*C78,2)</f>
        <v>128.97</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1646.22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1646.22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C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6"/>
  <sheetViews>
    <sheetView view="pageBreakPreview" topLeftCell="A34"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39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40</v>
      </c>
      <c r="C36" s="158"/>
      <c r="D36" s="158"/>
      <c r="E36" s="31">
        <f>0.5*150</f>
        <v>75</v>
      </c>
      <c r="F36" s="24"/>
    </row>
    <row r="37" spans="1:6" ht="14.25" x14ac:dyDescent="0.2">
      <c r="A37" s="24"/>
      <c r="B37" s="158"/>
      <c r="C37" s="158"/>
      <c r="D37" s="158"/>
      <c r="E37" s="31"/>
      <c r="F37" s="24"/>
    </row>
    <row r="38" spans="1:6" ht="14.25" x14ac:dyDescent="0.2">
      <c r="A38" s="24"/>
      <c r="B38" s="158"/>
      <c r="C38" s="158"/>
      <c r="D38" s="158"/>
      <c r="E38" s="31"/>
      <c r="F38" s="24"/>
    </row>
    <row r="39" spans="1:6" ht="14.25" x14ac:dyDescent="0.2">
      <c r="A39" s="24"/>
      <c r="B39" s="158" t="s">
        <v>41</v>
      </c>
      <c r="C39" s="158"/>
      <c r="D39" s="158"/>
      <c r="E39" s="31">
        <f>0.75*150</f>
        <v>112.5</v>
      </c>
      <c r="F39" s="24"/>
    </row>
    <row r="40" spans="1:6" ht="14.25" x14ac:dyDescent="0.2">
      <c r="A40" s="24"/>
      <c r="B40" s="158"/>
      <c r="C40" s="158"/>
      <c r="D40" s="158"/>
      <c r="E40" s="31"/>
      <c r="F40" s="24"/>
    </row>
    <row r="41" spans="1:6" ht="13.5" customHeight="1" x14ac:dyDescent="0.2">
      <c r="A41" s="24"/>
      <c r="B41" s="158"/>
      <c r="C41" s="158"/>
      <c r="D41" s="158"/>
      <c r="E41" s="31"/>
      <c r="F41" s="24"/>
    </row>
    <row r="42" spans="1:6" ht="45" customHeight="1" x14ac:dyDescent="0.2">
      <c r="A42" s="24"/>
      <c r="B42" s="165" t="s">
        <v>42</v>
      </c>
      <c r="C42" s="165"/>
      <c r="D42" s="165"/>
      <c r="E42" s="31">
        <f>5*150</f>
        <v>750</v>
      </c>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937.5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937.5</v>
      </c>
      <c r="F76" s="24"/>
    </row>
    <row r="77" spans="1:6" ht="13.5" customHeight="1" x14ac:dyDescent="0.2">
      <c r="A77" s="24"/>
      <c r="B77" s="29" t="s">
        <v>5</v>
      </c>
      <c r="C77" s="34">
        <v>0.05</v>
      </c>
      <c r="D77" s="29"/>
      <c r="E77" s="37">
        <f>ROUND(E76*C77,2)</f>
        <v>46.88</v>
      </c>
      <c r="F77" s="24"/>
    </row>
    <row r="78" spans="1:6" ht="13.5" customHeight="1" x14ac:dyDescent="0.2">
      <c r="A78" s="24"/>
      <c r="B78" s="29" t="s">
        <v>4</v>
      </c>
      <c r="C78" s="34">
        <v>7.4999999999999997E-2</v>
      </c>
      <c r="D78" s="29"/>
      <c r="E78" s="38">
        <f>ROUND((E76+E77)*C78,2)</f>
        <v>73.83</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1058.21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1058.21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49">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4:D44"/>
    <mergeCell ref="B45:D45"/>
    <mergeCell ref="B46:D46"/>
    <mergeCell ref="B47:D47"/>
    <mergeCell ref="B48:D48"/>
    <mergeCell ref="B39:D39"/>
    <mergeCell ref="B40:D40"/>
    <mergeCell ref="B41:D41"/>
    <mergeCell ref="B42:D42"/>
    <mergeCell ref="B43:D43"/>
    <mergeCell ref="B38:D38"/>
    <mergeCell ref="A31:F31"/>
    <mergeCell ref="B34:D34"/>
    <mergeCell ref="B35:D35"/>
    <mergeCell ref="B36:D36"/>
    <mergeCell ref="B37:D37"/>
  </mergeCells>
  <dataValidations count="1">
    <dataValidation type="list" allowBlank="1" showInputMessage="1" showErrorMessage="1" sqref="B81:B83 B34:B72 B12:B20"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6"/>
  <sheetViews>
    <sheetView view="pageBreakPreview" zoomScale="80" zoomScaleNormal="100" zoomScaleSheetLayoutView="80" workbookViewId="0">
      <selection activeCell="B49" sqref="B4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186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425</v>
      </c>
      <c r="F76" s="24"/>
    </row>
    <row r="77" spans="1:6" ht="13.5" customHeight="1" x14ac:dyDescent="0.2">
      <c r="A77" s="24"/>
      <c r="B77" s="29" t="s">
        <v>5</v>
      </c>
      <c r="C77" s="34">
        <v>0.05</v>
      </c>
      <c r="D77" s="29"/>
      <c r="E77" s="37">
        <f>ROUND(E76*C77,2)</f>
        <v>21.25</v>
      </c>
      <c r="F77" s="24"/>
    </row>
    <row r="78" spans="1:6" ht="13.5" customHeight="1" x14ac:dyDescent="0.2">
      <c r="A78" s="24"/>
      <c r="B78" s="29" t="s">
        <v>4</v>
      </c>
      <c r="C78" s="34">
        <v>8.5000000000000006E-2</v>
      </c>
      <c r="D78" s="29"/>
      <c r="E78" s="38">
        <f>ROUND((E76+E77)*C78,2)</f>
        <v>37.93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484.18</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484.18</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6"/>
  <sheetViews>
    <sheetView view="pageBreakPreview" topLeftCell="A7"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187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188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189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190</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191</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192</v>
      </c>
      <c r="C46" s="47">
        <v>3.25</v>
      </c>
      <c r="D46" s="31">
        <v>170</v>
      </c>
      <c r="E46" s="49">
        <f>C46*D46</f>
        <v>552.5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193</v>
      </c>
      <c r="C49" s="47">
        <v>1.25</v>
      </c>
      <c r="D49" s="31">
        <v>170</v>
      </c>
      <c r="E49" s="49">
        <f>C49*D49</f>
        <v>212.5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194</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1317.5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1317.5</v>
      </c>
      <c r="F76" s="24"/>
    </row>
    <row r="77" spans="1:6" ht="13.5" customHeight="1" x14ac:dyDescent="0.2">
      <c r="A77" s="24"/>
      <c r="B77" s="29" t="s">
        <v>5</v>
      </c>
      <c r="C77" s="34">
        <v>0.05</v>
      </c>
      <c r="D77" s="29"/>
      <c r="E77" s="37">
        <f>ROUND(E76*C77,2)</f>
        <v>65.88</v>
      </c>
      <c r="F77" s="24"/>
    </row>
    <row r="78" spans="1:6" ht="13.5" customHeight="1" x14ac:dyDescent="0.2">
      <c r="A78" s="24"/>
      <c r="B78" s="29" t="s">
        <v>4</v>
      </c>
      <c r="C78" s="34">
        <v>8.5000000000000006E-2</v>
      </c>
      <c r="D78" s="29"/>
      <c r="E78" s="38">
        <f>ROUND((E76+E77)*C78,2)</f>
        <v>117.59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1500.97</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1500.97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6"/>
  <sheetViews>
    <sheetView view="pageBreakPreview" topLeftCell="A10"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195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196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197</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198</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199</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42.75" x14ac:dyDescent="0.2">
      <c r="A46" s="24"/>
      <c r="B46" s="48" t="s">
        <v>200</v>
      </c>
      <c r="C46" s="47">
        <v>11</v>
      </c>
      <c r="D46" s="31">
        <v>170</v>
      </c>
      <c r="E46" s="49">
        <f>C46*D46</f>
        <v>1870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201</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202</v>
      </c>
      <c r="C52" s="47">
        <v>1.5</v>
      </c>
      <c r="D52" s="31">
        <v>170</v>
      </c>
      <c r="E52" s="49">
        <f>C52*D52</f>
        <v>255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2465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2465</v>
      </c>
      <c r="F76" s="24"/>
    </row>
    <row r="77" spans="1:6" ht="13.5" customHeight="1" x14ac:dyDescent="0.2">
      <c r="A77" s="24"/>
      <c r="B77" s="29" t="s">
        <v>5</v>
      </c>
      <c r="C77" s="34">
        <v>0.05</v>
      </c>
      <c r="D77" s="29"/>
      <c r="E77" s="37">
        <f>ROUND(E76*C77,2)</f>
        <v>123.25</v>
      </c>
      <c r="F77" s="24"/>
    </row>
    <row r="78" spans="1:6" ht="13.5" customHeight="1" x14ac:dyDescent="0.2">
      <c r="A78" s="24"/>
      <c r="B78" s="29" t="s">
        <v>4</v>
      </c>
      <c r="C78" s="34">
        <v>9.5000000000000001E-2</v>
      </c>
      <c r="D78" s="29"/>
      <c r="E78" s="38">
        <f>ROUND((E76+E77)*C78,2)</f>
        <v>245.88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2834.13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2834.13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1F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6"/>
  <sheetViews>
    <sheetView view="pageBreakPreview" zoomScale="80" zoomScaleNormal="100" zoomScaleSheetLayoutView="80" workbookViewId="0">
      <selection activeCell="B52" sqref="B5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203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204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205</v>
      </c>
      <c r="C37" s="47">
        <v>1.5</v>
      </c>
      <c r="D37" s="31">
        <v>170</v>
      </c>
      <c r="E37" s="49">
        <f>C37*D37</f>
        <v>255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206</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207</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208</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209</v>
      </c>
      <c r="C49" s="47">
        <v>0.25</v>
      </c>
      <c r="D49" s="31">
        <v>170</v>
      </c>
      <c r="E49" s="49">
        <f>C49*D49</f>
        <v>42.5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210</v>
      </c>
      <c r="C52" s="47">
        <v>0.25</v>
      </c>
      <c r="D52" s="31">
        <v>170</v>
      </c>
      <c r="E52" s="49">
        <f>C52*D52</f>
        <v>42.5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637.5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637.5</v>
      </c>
      <c r="F76" s="24"/>
    </row>
    <row r="77" spans="1:6" ht="13.5" customHeight="1" x14ac:dyDescent="0.2">
      <c r="A77" s="24"/>
      <c r="B77" s="29" t="s">
        <v>5</v>
      </c>
      <c r="C77" s="34">
        <v>0.05</v>
      </c>
      <c r="D77" s="29"/>
      <c r="E77" s="37">
        <f>ROUND(E76*C77,2)</f>
        <v>31.88</v>
      </c>
      <c r="F77" s="24"/>
    </row>
    <row r="78" spans="1:6" ht="13.5" customHeight="1" x14ac:dyDescent="0.2">
      <c r="A78" s="24"/>
      <c r="B78" s="29" t="s">
        <v>4</v>
      </c>
      <c r="C78" s="34">
        <v>9.5000000000000001E-2</v>
      </c>
      <c r="D78" s="29"/>
      <c r="E78" s="38">
        <f>ROUND((E76+E77)*C78,2)</f>
        <v>63.59</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732.97</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732.97</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0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6"/>
  <sheetViews>
    <sheetView view="pageBreakPreview" zoomScale="80" zoomScaleNormal="100" zoomScaleSheetLayoutView="80" workbookViewId="0">
      <selection activeCell="B46" sqref="B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224</v>
      </c>
      <c r="C37" s="47">
        <v>0.75</v>
      </c>
      <c r="D37" s="31">
        <v>170</v>
      </c>
      <c r="E37" s="49">
        <f>C37*D37</f>
        <v>127.5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225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226</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227</v>
      </c>
      <c r="C46" s="47">
        <v>6</v>
      </c>
      <c r="D46" s="31">
        <v>170</v>
      </c>
      <c r="E46" s="49">
        <f>C46*D46</f>
        <v>1020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1402.5</v>
      </c>
      <c r="F73" s="24"/>
    </row>
    <row r="74" spans="1:6" ht="13.5" customHeight="1" x14ac:dyDescent="0.2">
      <c r="A74" s="24"/>
      <c r="B74" s="36" t="s">
        <v>13</v>
      </c>
      <c r="C74" s="29"/>
      <c r="D74" s="29"/>
      <c r="E74" s="33">
        <v>0</v>
      </c>
      <c r="F74" s="24"/>
    </row>
    <row r="75" spans="1:6" ht="13.5" customHeight="1" x14ac:dyDescent="0.2">
      <c r="A75" s="24"/>
      <c r="B75" s="36" t="s">
        <v>223</v>
      </c>
      <c r="C75" s="29"/>
      <c r="D75" s="29"/>
      <c r="E75" s="33">
        <v>1200</v>
      </c>
      <c r="F75" s="24"/>
    </row>
    <row r="76" spans="1:6" ht="13.5" customHeight="1" x14ac:dyDescent="0.2">
      <c r="A76" s="24"/>
      <c r="B76" s="28" t="s">
        <v>15</v>
      </c>
      <c r="C76" s="29"/>
      <c r="D76" s="29"/>
      <c r="E76" s="32">
        <f>SUM(E73:E75)</f>
        <v>2602.5</v>
      </c>
      <c r="F76" s="24"/>
    </row>
    <row r="77" spans="1:6" ht="13.5" customHeight="1" x14ac:dyDescent="0.2">
      <c r="A77" s="24"/>
      <c r="B77" s="29" t="s">
        <v>5</v>
      </c>
      <c r="C77" s="34">
        <v>0.05</v>
      </c>
      <c r="D77" s="29"/>
      <c r="E77" s="37">
        <f>ROUND(E76*C77,2)</f>
        <v>130.13</v>
      </c>
      <c r="F77" s="24"/>
    </row>
    <row r="78" spans="1:6" ht="13.5" customHeight="1" x14ac:dyDescent="0.2">
      <c r="A78" s="24"/>
      <c r="B78" s="29" t="s">
        <v>4</v>
      </c>
      <c r="C78" s="34">
        <v>9.5000000000000001E-2</v>
      </c>
      <c r="D78" s="29"/>
      <c r="E78" s="38">
        <f>ROUND((E76+E77)*C78,2)</f>
        <v>259.60000000000002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2992.23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2992.23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1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6"/>
  <sheetViews>
    <sheetView view="pageBreakPreview" zoomScale="80" zoomScaleNormal="100" zoomScaleSheetLayoutView="80" workbookViewId="0">
      <selection activeCell="B65" sqref="B6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228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229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230</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231</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2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F96"/>
  <sheetViews>
    <sheetView view="pageBreakPreview" zoomScale="80" zoomScaleNormal="100" zoomScaleSheetLayoutView="80" workbookViewId="0">
      <selection activeCell="B56" sqref="B5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234</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235</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236</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255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255</v>
      </c>
      <c r="F76" s="24"/>
    </row>
    <row r="77" spans="1:6" ht="13.5" customHeight="1" x14ac:dyDescent="0.2">
      <c r="A77" s="24"/>
      <c r="B77" s="29" t="s">
        <v>5</v>
      </c>
      <c r="C77" s="34">
        <v>0.05</v>
      </c>
      <c r="D77" s="29"/>
      <c r="E77" s="37">
        <f>ROUND(E76*C77,2)</f>
        <v>12.75</v>
      </c>
      <c r="F77" s="24"/>
    </row>
    <row r="78" spans="1:6" ht="13.5" customHeight="1" x14ac:dyDescent="0.2">
      <c r="A78" s="24"/>
      <c r="B78" s="29" t="s">
        <v>4</v>
      </c>
      <c r="C78" s="34">
        <v>9.5000000000000001E-2</v>
      </c>
      <c r="D78" s="29"/>
      <c r="E78" s="38">
        <f>ROUND((E76+E77)*C78,2)</f>
        <v>25.44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293.19</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293.19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3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6"/>
  <sheetViews>
    <sheetView view="pageBreakPreview" topLeftCell="A7" zoomScale="80" zoomScaleNormal="100" zoomScaleSheetLayoutView="80" workbookViewId="0">
      <selection activeCell="B64" sqref="B6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237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238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239</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240</v>
      </c>
      <c r="C40" s="47">
        <v>0.75</v>
      </c>
      <c r="D40" s="31">
        <v>170</v>
      </c>
      <c r="E40" s="49">
        <f>C40*D40</f>
        <v>127.5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241</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242</v>
      </c>
      <c r="C46" s="47">
        <v>0.5</v>
      </c>
      <c r="D46" s="31">
        <v>170</v>
      </c>
      <c r="E46" s="49">
        <f>C46*D46</f>
        <v>85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243</v>
      </c>
      <c r="C49" s="47">
        <v>0.5</v>
      </c>
      <c r="D49" s="31">
        <v>170</v>
      </c>
      <c r="E49" s="49">
        <f>C49*D49</f>
        <v>85</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244</v>
      </c>
      <c r="C52" s="47">
        <v>0.75</v>
      </c>
      <c r="D52" s="31">
        <v>170</v>
      </c>
      <c r="E52" s="49">
        <f>C52*D52</f>
        <v>127.5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t="s">
        <v>245</v>
      </c>
      <c r="C55" s="47">
        <v>0.5</v>
      </c>
      <c r="D55" s="31">
        <v>170</v>
      </c>
      <c r="E55" s="49">
        <f>C55*D55</f>
        <v>85</v>
      </c>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680</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680</v>
      </c>
      <c r="F76" s="24"/>
    </row>
    <row r="77" spans="1:6" ht="13.5" customHeight="1" x14ac:dyDescent="0.2">
      <c r="A77" s="24"/>
      <c r="B77" s="29" t="s">
        <v>5</v>
      </c>
      <c r="C77" s="34">
        <v>0.05</v>
      </c>
      <c r="D77" s="29"/>
      <c r="E77" s="37">
        <f>ROUND(E76*C77,2)</f>
        <v>34</v>
      </c>
      <c r="F77" s="24"/>
    </row>
    <row r="78" spans="1:6" ht="13.5" customHeight="1" x14ac:dyDescent="0.2">
      <c r="A78" s="24"/>
      <c r="B78" s="29" t="s">
        <v>4</v>
      </c>
      <c r="C78" s="34">
        <v>9.5000000000000001E-2</v>
      </c>
      <c r="D78" s="29"/>
      <c r="E78" s="38">
        <f>ROUND((E76+E77)*C78,2)</f>
        <v>67.83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781.83</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781.83</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4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6"/>
  <sheetViews>
    <sheetView view="pageBreakPreview" zoomScale="80" zoomScaleNormal="100" zoomScaleSheetLayoutView="80" workbookViewId="0">
      <selection activeCell="B37" sqref="B3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246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247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248</v>
      </c>
      <c r="C37" s="47">
        <v>2.75</v>
      </c>
      <c r="D37" s="31">
        <v>170</v>
      </c>
      <c r="E37" s="49">
        <f>C37*D37</f>
        <v>467.5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249</v>
      </c>
      <c r="C40" s="47">
        <v>0.4</v>
      </c>
      <c r="D40" s="31">
        <v>170</v>
      </c>
      <c r="E40" s="49">
        <f>C40*D40</f>
        <v>68</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250</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251</v>
      </c>
      <c r="C46" s="47">
        <v>0.25</v>
      </c>
      <c r="D46" s="31">
        <v>170</v>
      </c>
      <c r="E46" s="49">
        <f>C46*D46</f>
        <v>42.5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252</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t="s">
        <v>253</v>
      </c>
      <c r="C52" s="47">
        <v>0.5</v>
      </c>
      <c r="D52" s="31">
        <v>170</v>
      </c>
      <c r="E52" s="49">
        <f>C52*D52</f>
        <v>85</v>
      </c>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875.5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875.5</v>
      </c>
      <c r="F76" s="24"/>
    </row>
    <row r="77" spans="1:6" ht="13.5" customHeight="1" x14ac:dyDescent="0.2">
      <c r="A77" s="24"/>
      <c r="B77" s="29" t="s">
        <v>5</v>
      </c>
      <c r="C77" s="34">
        <v>0.05</v>
      </c>
      <c r="D77" s="29"/>
      <c r="E77" s="37">
        <f>ROUND(E76*C77,2)</f>
        <v>43.78</v>
      </c>
      <c r="F77" s="24"/>
    </row>
    <row r="78" spans="1:6" ht="13.5" customHeight="1" x14ac:dyDescent="0.2">
      <c r="A78" s="24"/>
      <c r="B78" s="29" t="s">
        <v>4</v>
      </c>
      <c r="C78" s="34">
        <v>9.5000000000000001E-2</v>
      </c>
      <c r="D78" s="29"/>
      <c r="E78" s="38">
        <f>ROUND((E76+E77)*C78,2)</f>
        <v>87.33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1006.61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1006.61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5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6"/>
  <sheetViews>
    <sheetView view="pageBreakPreview" zoomScale="80" zoomScaleNormal="100" zoomScaleSheetLayoutView="80" workbookViewId="0">
      <selection activeCell="B63" sqref="B6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254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21</v>
      </c>
      <c r="C26" s="24"/>
      <c r="D26" s="24"/>
      <c r="E26" s="24"/>
      <c r="F26" s="24"/>
    </row>
    <row r="27" spans="1:6" ht="14.25" x14ac:dyDescent="0.2">
      <c r="A27" s="17"/>
      <c r="B27" s="52" t="s">
        <v>22</v>
      </c>
      <c r="C27" s="24"/>
      <c r="D27" s="24"/>
      <c r="E27" s="24"/>
      <c r="F27" s="24"/>
    </row>
    <row r="28" spans="1:6" x14ac:dyDescent="0.2">
      <c r="A28" s="18"/>
      <c r="B28" s="24"/>
      <c r="C28" s="26"/>
      <c r="D28" s="26"/>
      <c r="E28" s="27"/>
      <c r="F28" s="24"/>
    </row>
    <row r="29" spans="1:6" ht="15" x14ac:dyDescent="0.2">
      <c r="A29" s="17"/>
      <c r="B29" s="26"/>
      <c r="C29" s="26"/>
      <c r="D29" s="30" t="s">
        <v>12</v>
      </c>
      <c r="E29" s="30" t="s">
        <v>255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256</v>
      </c>
      <c r="C37" s="47">
        <v>2</v>
      </c>
      <c r="D37" s="31">
        <v>170</v>
      </c>
      <c r="E37" s="49">
        <f>C37*D37</f>
        <v>340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257</v>
      </c>
      <c r="C40" s="47">
        <v>0.5</v>
      </c>
      <c r="D40" s="31">
        <v>170</v>
      </c>
      <c r="E40" s="49">
        <f>C40*D40</f>
        <v>85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258</v>
      </c>
      <c r="C43" s="47">
        <v>0.5</v>
      </c>
      <c r="D43" s="31">
        <v>170</v>
      </c>
      <c r="E43" s="49">
        <f>C43*D43</f>
        <v>85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259</v>
      </c>
      <c r="C46" s="47">
        <v>5.75</v>
      </c>
      <c r="D46" s="31">
        <v>170</v>
      </c>
      <c r="E46" s="49">
        <f>C46*D46</f>
        <v>977.5</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t="s">
        <v>260</v>
      </c>
      <c r="C49" s="47">
        <v>1</v>
      </c>
      <c r="D49" s="31">
        <v>170</v>
      </c>
      <c r="E49" s="49">
        <f>C49*D49</f>
        <v>170</v>
      </c>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1657.5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1657.5</v>
      </c>
      <c r="F76" s="24"/>
    </row>
    <row r="77" spans="1:6" ht="13.5" customHeight="1" x14ac:dyDescent="0.2">
      <c r="A77" s="24"/>
      <c r="B77" s="29" t="s">
        <v>5</v>
      </c>
      <c r="C77" s="34">
        <v>0.05</v>
      </c>
      <c r="D77" s="29"/>
      <c r="E77" s="37">
        <f>ROUND(E76*C77,2)</f>
        <v>82.88</v>
      </c>
      <c r="F77" s="24"/>
    </row>
    <row r="78" spans="1:6" ht="13.5" customHeight="1" x14ac:dyDescent="0.2">
      <c r="A78" s="24"/>
      <c r="B78" s="29" t="s">
        <v>4</v>
      </c>
      <c r="C78" s="34">
        <v>9.5000000000000001E-2</v>
      </c>
      <c r="D78" s="29"/>
      <c r="E78" s="38">
        <f>ROUND((E76+E77)*C78,2)</f>
        <v>165.34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1905.72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1905.72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6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6"/>
  <sheetViews>
    <sheetView view="pageBreakPreview"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45</v>
      </c>
      <c r="C36" s="158"/>
      <c r="D36" s="158"/>
      <c r="E36" s="31">
        <v>150</v>
      </c>
      <c r="F36" s="24"/>
    </row>
    <row r="37" spans="1:6" ht="14.25" x14ac:dyDescent="0.2">
      <c r="A37" s="24"/>
      <c r="B37" s="158"/>
      <c r="C37" s="158"/>
      <c r="D37" s="158"/>
      <c r="E37" s="31"/>
      <c r="F37" s="24"/>
    </row>
    <row r="38" spans="1:6" ht="14.25" x14ac:dyDescent="0.2">
      <c r="A38" s="24"/>
      <c r="B38" s="158"/>
      <c r="C38" s="158"/>
      <c r="D38" s="158"/>
      <c r="E38" s="31"/>
      <c r="F38" s="24"/>
    </row>
    <row r="39" spans="1:6" ht="30" customHeight="1" x14ac:dyDescent="0.2">
      <c r="A39" s="24"/>
      <c r="B39" s="165" t="s">
        <v>46</v>
      </c>
      <c r="C39" s="165"/>
      <c r="D39" s="165"/>
      <c r="E39" s="31">
        <f>5*150</f>
        <v>750</v>
      </c>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65" t="s">
        <v>47</v>
      </c>
      <c r="C42" s="165"/>
      <c r="D42" s="165"/>
      <c r="E42" s="31">
        <f>1.25*150</f>
        <v>187.5</v>
      </c>
      <c r="F42" s="24"/>
    </row>
    <row r="43" spans="1:6" ht="14.25" x14ac:dyDescent="0.2">
      <c r="A43" s="24"/>
      <c r="B43" s="158"/>
      <c r="C43" s="158"/>
      <c r="D43" s="158"/>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1087.5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1087.5</v>
      </c>
      <c r="F76" s="24"/>
    </row>
    <row r="77" spans="1:6" ht="13.5" customHeight="1" x14ac:dyDescent="0.2">
      <c r="A77" s="24"/>
      <c r="B77" s="29" t="s">
        <v>5</v>
      </c>
      <c r="C77" s="34">
        <v>0.05</v>
      </c>
      <c r="D77" s="29"/>
      <c r="E77" s="37">
        <f>ROUND(E76*C77,2)</f>
        <v>54.38</v>
      </c>
      <c r="F77" s="24"/>
    </row>
    <row r="78" spans="1:6" ht="13.5" customHeight="1" x14ac:dyDescent="0.2">
      <c r="A78" s="24"/>
      <c r="B78" s="29" t="s">
        <v>4</v>
      </c>
      <c r="C78" s="34">
        <v>7.4999999999999997E-2</v>
      </c>
      <c r="D78" s="29"/>
      <c r="E78" s="38">
        <f>ROUND((E76+E77)*C78,2)</f>
        <v>85.64</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1227.5200000000002</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1227.5200000000002</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3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6"/>
  <sheetViews>
    <sheetView view="pageBreakPreview" topLeftCell="A7" zoomScale="80" zoomScaleNormal="100" zoomScaleSheetLayoutView="80" workbookViewId="0">
      <selection activeCell="B29" sqref="B29"/>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262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263</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264</v>
      </c>
      <c r="C40" s="47">
        <v>1</v>
      </c>
      <c r="D40" s="31">
        <v>170</v>
      </c>
      <c r="E40" s="49">
        <f>C40*D40</f>
        <v>170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265</v>
      </c>
      <c r="C43" s="47">
        <v>0.25</v>
      </c>
      <c r="D43" s="31">
        <v>170</v>
      </c>
      <c r="E43" s="49">
        <f>C43*D43</f>
        <v>42.5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266</v>
      </c>
      <c r="C46" s="47">
        <v>1</v>
      </c>
      <c r="D46" s="31">
        <v>170</v>
      </c>
      <c r="E46" s="49">
        <f>C46*D46</f>
        <v>170</v>
      </c>
      <c r="F46" s="24"/>
    </row>
    <row r="47" spans="1:6" ht="14.25" x14ac:dyDescent="0.2">
      <c r="A47" s="24"/>
      <c r="B47" s="25"/>
      <c r="C47" s="47"/>
      <c r="D47" s="31"/>
      <c r="E47" s="31"/>
      <c r="F47" s="24"/>
    </row>
    <row r="48" spans="1:6" ht="14.25" x14ac:dyDescent="0.2">
      <c r="A48" s="24"/>
      <c r="B48" s="25"/>
      <c r="C48" s="47"/>
      <c r="D48" s="31"/>
      <c r="E48" s="31"/>
      <c r="F48" s="24"/>
    </row>
    <row r="49" spans="1:6" ht="14.25" x14ac:dyDescent="0.2">
      <c r="A49" s="24"/>
      <c r="B49" s="48"/>
      <c r="C49" s="47"/>
      <c r="D49" s="31"/>
      <c r="E49" s="49"/>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48"/>
      <c r="C52" s="47"/>
      <c r="D52" s="31"/>
      <c r="E52" s="49"/>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SUM(E36:E72)</f>
        <v>467.5</v>
      </c>
      <c r="F73" s="24"/>
    </row>
    <row r="74" spans="1:6" ht="13.5" customHeight="1" x14ac:dyDescent="0.2">
      <c r="A74" s="24"/>
      <c r="B74" s="36" t="s">
        <v>13</v>
      </c>
      <c r="C74" s="29"/>
      <c r="D74" s="29"/>
      <c r="E74" s="33">
        <v>0</v>
      </c>
      <c r="F74" s="24"/>
    </row>
    <row r="75" spans="1:6" ht="13.5" customHeight="1" x14ac:dyDescent="0.2">
      <c r="A75" s="24"/>
      <c r="B75" s="36" t="s">
        <v>223</v>
      </c>
      <c r="C75" s="29"/>
      <c r="D75" s="29"/>
      <c r="E75" s="33">
        <v>0</v>
      </c>
      <c r="F75" s="24"/>
    </row>
    <row r="76" spans="1:6" ht="13.5" customHeight="1" x14ac:dyDescent="0.2">
      <c r="A76" s="24"/>
      <c r="B76" s="28" t="s">
        <v>15</v>
      </c>
      <c r="C76" s="29"/>
      <c r="D76" s="29"/>
      <c r="E76" s="32">
        <f>SUM(E73:E75)</f>
        <v>467.5</v>
      </c>
      <c r="F76" s="24"/>
    </row>
    <row r="77" spans="1:6" ht="13.5" customHeight="1" x14ac:dyDescent="0.2">
      <c r="A77" s="24"/>
      <c r="B77" s="29" t="s">
        <v>5</v>
      </c>
      <c r="C77" s="34">
        <v>0.05</v>
      </c>
      <c r="D77" s="29"/>
      <c r="E77" s="37">
        <f>ROUND(E76*C77,2)</f>
        <v>23.38</v>
      </c>
      <c r="F77" s="24"/>
    </row>
    <row r="78" spans="1:6" ht="13.5" customHeight="1" x14ac:dyDescent="0.2">
      <c r="A78" s="24"/>
      <c r="B78" s="29" t="s">
        <v>4</v>
      </c>
      <c r="C78" s="34">
        <v>9.5000000000000001E-2</v>
      </c>
      <c r="D78" s="29"/>
      <c r="E78" s="38">
        <f>ROUND((E76+E77)*C78,2)</f>
        <v>46.63</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537.51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537.51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12:B20 B34:B72" xr:uid="{00000000-0002-0000-27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7"/>
  <sheetViews>
    <sheetView view="pageBreakPreview" zoomScale="80" zoomScaleNormal="100" zoomScaleSheetLayoutView="80" workbookViewId="0">
      <selection activeCell="A60" sqref="A60:XFD72"/>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269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270</v>
      </c>
      <c r="C37" s="47">
        <v>0.5</v>
      </c>
      <c r="D37" s="31">
        <v>170</v>
      </c>
      <c r="E37" s="49">
        <f>C37*D37</f>
        <v>85</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271</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127.5</v>
      </c>
      <c r="F77" s="24"/>
    </row>
    <row r="78" spans="1:6" ht="13.5" customHeight="1" x14ac:dyDescent="0.2">
      <c r="A78" s="24"/>
      <c r="B78" s="29" t="s">
        <v>5</v>
      </c>
      <c r="C78" s="34">
        <v>0.05</v>
      </c>
      <c r="D78" s="29"/>
      <c r="E78" s="37">
        <f>ROUND(E77*C78,2)</f>
        <v>6.38</v>
      </c>
      <c r="F78" s="24"/>
    </row>
    <row r="79" spans="1:6" ht="13.5" customHeight="1" x14ac:dyDescent="0.2">
      <c r="A79" s="24"/>
      <c r="B79" s="29" t="s">
        <v>4</v>
      </c>
      <c r="C79" s="34">
        <v>9.5000000000000001E-2</v>
      </c>
      <c r="D79" s="29"/>
      <c r="E79" s="38">
        <f>ROUND((E77+E78)*C79,2)</f>
        <v>12.72</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146.6</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146.6</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8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7"/>
  <sheetViews>
    <sheetView view="pageBreakPreview" topLeftCell="A31" zoomScale="80" zoomScaleNormal="100" zoomScaleSheetLayoutView="80" workbookViewId="0">
      <selection activeCell="B47" sqref="B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273</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274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275</v>
      </c>
      <c r="C37" s="47">
        <v>1</v>
      </c>
      <c r="D37" s="31">
        <v>170</v>
      </c>
      <c r="E37" s="49">
        <f>C37*D37</f>
        <v>170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48" t="s">
        <v>276</v>
      </c>
      <c r="C40" s="47">
        <v>0.25</v>
      </c>
      <c r="D40" s="31">
        <v>170</v>
      </c>
      <c r="E40" s="49">
        <f>C40*D40</f>
        <v>42.5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t="s">
        <v>277</v>
      </c>
      <c r="C43" s="47">
        <v>0.75</v>
      </c>
      <c r="D43" s="31">
        <v>170</v>
      </c>
      <c r="E43" s="49">
        <f>C43*D43</f>
        <v>127.5</v>
      </c>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t="s">
        <v>278</v>
      </c>
      <c r="C46" s="47">
        <v>1.5</v>
      </c>
      <c r="D46" s="31">
        <v>170</v>
      </c>
      <c r="E46" s="49">
        <f>C46*D46</f>
        <v>255</v>
      </c>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48"/>
      <c r="C54" s="47"/>
      <c r="D54" s="31"/>
      <c r="E54" s="49"/>
      <c r="F54" s="24"/>
    </row>
    <row r="55" spans="1:6" ht="14.25" x14ac:dyDescent="0.2">
      <c r="A55" s="24"/>
      <c r="B55" s="48"/>
      <c r="C55" s="47"/>
      <c r="D55" s="31"/>
      <c r="E55" s="49"/>
      <c r="F55" s="24"/>
    </row>
    <row r="56" spans="1:6" ht="14.25" x14ac:dyDescent="0.2">
      <c r="A56" s="24"/>
      <c r="B56" s="48"/>
      <c r="C56" s="47"/>
      <c r="D56" s="31"/>
      <c r="E56" s="49"/>
      <c r="F56" s="24"/>
    </row>
    <row r="57" spans="1:6" ht="14.25" x14ac:dyDescent="0.2">
      <c r="A57" s="24"/>
      <c r="B57" s="48"/>
      <c r="C57" s="47"/>
      <c r="D57" s="31"/>
      <c r="E57" s="49"/>
      <c r="F57" s="24"/>
    </row>
    <row r="58" spans="1:6" ht="14.25" x14ac:dyDescent="0.2">
      <c r="A58" s="24"/>
      <c r="B58" s="48"/>
      <c r="C58" s="47"/>
      <c r="D58" s="31"/>
      <c r="E58" s="49"/>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595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595</v>
      </c>
      <c r="F77" s="24"/>
    </row>
    <row r="78" spans="1:6" ht="13.5" customHeight="1" x14ac:dyDescent="0.2">
      <c r="A78" s="24"/>
      <c r="B78" s="29" t="s">
        <v>5</v>
      </c>
      <c r="C78" s="34">
        <v>0.05</v>
      </c>
      <c r="D78" s="29"/>
      <c r="E78" s="37">
        <f>ROUND(E77*C78,2)</f>
        <v>29.75</v>
      </c>
      <c r="F78" s="24"/>
    </row>
    <row r="79" spans="1:6" ht="13.5" customHeight="1" x14ac:dyDescent="0.2">
      <c r="A79" s="24"/>
      <c r="B79" s="29" t="s">
        <v>4</v>
      </c>
      <c r="C79" s="34">
        <v>9.5000000000000001E-2</v>
      </c>
      <c r="D79" s="29"/>
      <c r="E79" s="38">
        <f>ROUND((E77+E78)*C79,2)</f>
        <v>59.35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684.1</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684.1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73 B12:B20" xr:uid="{00000000-0002-0000-2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7"/>
  <sheetViews>
    <sheetView view="pageBreakPreview" zoomScale="80" zoomScaleNormal="100" zoomScaleSheetLayoutView="80" workbookViewId="0">
      <selection activeCell="D71" sqref="D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280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281</v>
      </c>
      <c r="C37" s="47">
        <v>0.5</v>
      </c>
      <c r="D37" s="31">
        <v>170</v>
      </c>
      <c r="E37" s="49">
        <f>C37*D37</f>
        <v>85</v>
      </c>
      <c r="F37" s="24"/>
    </row>
    <row r="38" spans="1:6" ht="14.25" x14ac:dyDescent="0.2">
      <c r="A38" s="24"/>
      <c r="B38" s="25"/>
      <c r="C38" s="47"/>
      <c r="D38" s="31"/>
      <c r="E38" s="31"/>
      <c r="F38" s="24"/>
    </row>
    <row r="39" spans="1:6" ht="14.25" x14ac:dyDescent="0.2">
      <c r="A39" s="24"/>
      <c r="B39" s="48" t="s">
        <v>282</v>
      </c>
      <c r="C39" s="47">
        <v>0.5</v>
      </c>
      <c r="D39" s="31">
        <v>170</v>
      </c>
      <c r="E39" s="49">
        <f>C39*D39</f>
        <v>85</v>
      </c>
      <c r="F39" s="24"/>
    </row>
    <row r="40" spans="1:6" x14ac:dyDescent="0.2">
      <c r="A40" s="24"/>
      <c r="F40" s="24"/>
    </row>
    <row r="41" spans="1:6" ht="13.5" customHeight="1" x14ac:dyDescent="0.2">
      <c r="A41" s="24"/>
      <c r="B41" s="48" t="s">
        <v>284</v>
      </c>
      <c r="C41" s="47">
        <v>0.25</v>
      </c>
      <c r="D41" s="31">
        <v>170</v>
      </c>
      <c r="E41" s="49">
        <f>C41*D41</f>
        <v>42.5</v>
      </c>
      <c r="F41" s="24"/>
    </row>
    <row r="42" spans="1:6" ht="14.25" x14ac:dyDescent="0.2">
      <c r="A42" s="24"/>
      <c r="B42" s="48"/>
      <c r="C42" s="51"/>
      <c r="D42" s="50"/>
      <c r="E42" s="31"/>
      <c r="F42" s="24"/>
    </row>
    <row r="43" spans="1:6" ht="57.75" customHeight="1" x14ac:dyDescent="0.2">
      <c r="A43" s="24"/>
      <c r="B43" s="48" t="s">
        <v>283</v>
      </c>
      <c r="C43" s="47">
        <v>13</v>
      </c>
      <c r="D43" s="31">
        <v>170</v>
      </c>
      <c r="E43" s="49">
        <f>C43*D43</f>
        <v>2210</v>
      </c>
      <c r="F43" s="24"/>
    </row>
    <row r="44" spans="1:6" ht="14.25" x14ac:dyDescent="0.2">
      <c r="A44" s="24"/>
      <c r="B44" s="25"/>
      <c r="C44" s="47"/>
      <c r="D44" s="31"/>
      <c r="E44" s="31"/>
      <c r="F44" s="24"/>
    </row>
    <row r="45" spans="1:6" ht="14.25" x14ac:dyDescent="0.2">
      <c r="A45" s="24"/>
      <c r="B45" s="48" t="s">
        <v>285</v>
      </c>
      <c r="C45" s="47">
        <v>0.75</v>
      </c>
      <c r="D45" s="31">
        <v>170</v>
      </c>
      <c r="E45" s="49">
        <f>C45*D45</f>
        <v>127.5</v>
      </c>
      <c r="F45" s="24"/>
    </row>
    <row r="46" spans="1:6" ht="14.25" x14ac:dyDescent="0.2">
      <c r="A46" s="24"/>
      <c r="B46" s="48"/>
      <c r="C46" s="47"/>
      <c r="D46" s="31"/>
      <c r="E46" s="49"/>
      <c r="F46" s="24"/>
    </row>
    <row r="47" spans="1:6" ht="14.25" x14ac:dyDescent="0.2">
      <c r="A47" s="24"/>
      <c r="B47" s="48" t="s">
        <v>294</v>
      </c>
      <c r="C47" s="47">
        <v>0.25</v>
      </c>
      <c r="D47" s="31">
        <v>170</v>
      </c>
      <c r="E47" s="49">
        <f>C47*D47</f>
        <v>42.5</v>
      </c>
      <c r="F47" s="24"/>
    </row>
    <row r="48" spans="1:6" ht="14.25" x14ac:dyDescent="0.2">
      <c r="A48" s="24"/>
      <c r="B48" s="48"/>
      <c r="C48" s="47"/>
      <c r="D48" s="31"/>
      <c r="E48" s="49"/>
      <c r="F48" s="24"/>
    </row>
    <row r="49" spans="1:6" ht="14.25" x14ac:dyDescent="0.2">
      <c r="A49" s="24"/>
      <c r="B49" s="48" t="s">
        <v>293</v>
      </c>
      <c r="C49" s="47"/>
      <c r="D49" s="31"/>
      <c r="E49" s="49"/>
      <c r="F49" s="24"/>
    </row>
    <row r="50" spans="1:6" ht="14.25" x14ac:dyDescent="0.2">
      <c r="A50" s="24"/>
      <c r="B50" s="48"/>
      <c r="C50" s="47"/>
      <c r="D50" s="31"/>
      <c r="E50" s="49"/>
      <c r="F50" s="24"/>
    </row>
    <row r="51" spans="1:6" ht="14.25" x14ac:dyDescent="0.2">
      <c r="A51" s="24"/>
      <c r="B51" s="48" t="s">
        <v>286</v>
      </c>
      <c r="C51" s="47">
        <v>0.25</v>
      </c>
      <c r="D51" s="31">
        <v>170</v>
      </c>
      <c r="E51" s="49">
        <f>C51*D51</f>
        <v>42.5</v>
      </c>
      <c r="F51" s="24"/>
    </row>
    <row r="52" spans="1:6" ht="14.25" x14ac:dyDescent="0.2">
      <c r="A52" s="24"/>
      <c r="B52" s="48"/>
      <c r="C52" s="47"/>
      <c r="D52" s="31"/>
      <c r="E52" s="49"/>
      <c r="F52" s="24"/>
    </row>
    <row r="53" spans="1:6" ht="14.25" x14ac:dyDescent="0.2">
      <c r="A53" s="24"/>
      <c r="B53" s="48" t="s">
        <v>287</v>
      </c>
      <c r="C53" s="47">
        <v>0.75</v>
      </c>
      <c r="D53" s="31">
        <v>170</v>
      </c>
      <c r="E53" s="49">
        <f>C53*D53</f>
        <v>127.5</v>
      </c>
      <c r="F53" s="24"/>
    </row>
    <row r="54" spans="1:6" ht="14.25" x14ac:dyDescent="0.2">
      <c r="A54" s="24"/>
      <c r="B54" s="25"/>
      <c r="C54" s="47"/>
      <c r="D54" s="31"/>
      <c r="E54" s="31"/>
      <c r="F54" s="24"/>
    </row>
    <row r="55" spans="1:6" ht="14.25" x14ac:dyDescent="0.2">
      <c r="A55" s="24"/>
      <c r="B55" s="25" t="s">
        <v>288</v>
      </c>
      <c r="C55" s="47">
        <v>0.25</v>
      </c>
      <c r="D55" s="31">
        <v>170</v>
      </c>
      <c r="E55" s="49">
        <f>C55*D55</f>
        <v>42.5</v>
      </c>
      <c r="F55" s="24"/>
    </row>
    <row r="56" spans="1:6" ht="14.25" x14ac:dyDescent="0.2">
      <c r="A56" s="24"/>
      <c r="B56" s="25"/>
      <c r="C56" s="47"/>
      <c r="D56" s="31"/>
      <c r="E56" s="31"/>
      <c r="F56" s="24"/>
    </row>
    <row r="57" spans="1:6" ht="14.25" x14ac:dyDescent="0.2">
      <c r="A57" s="24"/>
      <c r="B57" s="25" t="s">
        <v>289</v>
      </c>
      <c r="C57" s="47">
        <v>1</v>
      </c>
      <c r="D57" s="31">
        <v>170</v>
      </c>
      <c r="E57" s="49">
        <f>C57*D57</f>
        <v>170</v>
      </c>
      <c r="F57" s="24"/>
    </row>
    <row r="58" spans="1:6" ht="14.25" x14ac:dyDescent="0.2">
      <c r="A58" s="24"/>
      <c r="B58" s="25"/>
      <c r="C58" s="47"/>
      <c r="D58" s="31"/>
      <c r="E58" s="31"/>
      <c r="F58" s="24"/>
    </row>
    <row r="59" spans="1:6" ht="42.75" x14ac:dyDescent="0.2">
      <c r="A59" s="24"/>
      <c r="B59" s="48" t="s">
        <v>292</v>
      </c>
      <c r="C59" s="47">
        <v>4</v>
      </c>
      <c r="D59" s="31">
        <v>170</v>
      </c>
      <c r="E59" s="49">
        <f>C59*D59</f>
        <v>680</v>
      </c>
      <c r="F59" s="24"/>
    </row>
    <row r="60" spans="1:6" ht="14.25" x14ac:dyDescent="0.2">
      <c r="A60" s="24"/>
      <c r="B60" s="25"/>
      <c r="C60" s="47"/>
      <c r="D60" s="31"/>
      <c r="E60" s="31"/>
      <c r="F60" s="24"/>
    </row>
    <row r="61" spans="1:6" ht="14.25" x14ac:dyDescent="0.2">
      <c r="A61" s="24"/>
      <c r="B61" s="25" t="s">
        <v>290</v>
      </c>
      <c r="C61" s="47">
        <v>0.5</v>
      </c>
      <c r="D61" s="31">
        <v>170</v>
      </c>
      <c r="E61" s="49">
        <f>C61*D61</f>
        <v>85</v>
      </c>
      <c r="F61" s="24"/>
    </row>
    <row r="62" spans="1:6" ht="14.25" x14ac:dyDescent="0.2">
      <c r="A62" s="24"/>
      <c r="B62" s="25"/>
      <c r="C62" s="47"/>
      <c r="D62" s="31"/>
      <c r="E62" s="31"/>
      <c r="F62" s="24"/>
    </row>
    <row r="63" spans="1:6" ht="14.25" x14ac:dyDescent="0.2">
      <c r="A63" s="24"/>
      <c r="B63" s="25" t="s">
        <v>291</v>
      </c>
      <c r="C63" s="47">
        <v>0.4</v>
      </c>
      <c r="D63" s="31">
        <v>170</v>
      </c>
      <c r="E63" s="49">
        <f>C63*D63</f>
        <v>68</v>
      </c>
      <c r="F63" s="24"/>
    </row>
    <row r="64" spans="1:6" ht="14.25" x14ac:dyDescent="0.2">
      <c r="A64" s="24"/>
      <c r="B64" s="25"/>
      <c r="C64" s="47"/>
      <c r="D64" s="31"/>
      <c r="E64" s="31"/>
      <c r="F64" s="24"/>
    </row>
    <row r="65" spans="1:6" ht="14.25" x14ac:dyDescent="0.2">
      <c r="A65" s="24"/>
      <c r="B65" s="25" t="s">
        <v>295</v>
      </c>
      <c r="C65" s="47">
        <v>2</v>
      </c>
      <c r="D65" s="31">
        <v>170</v>
      </c>
      <c r="E65" s="49">
        <f>C65*D65</f>
        <v>340</v>
      </c>
      <c r="F65" s="24"/>
    </row>
    <row r="66" spans="1:6" ht="14.25" x14ac:dyDescent="0.2">
      <c r="A66" s="24"/>
      <c r="B66" s="25"/>
      <c r="C66" s="47"/>
      <c r="D66" s="31"/>
      <c r="E66" s="31"/>
      <c r="F66" s="24"/>
    </row>
    <row r="67" spans="1:6" ht="14.25" x14ac:dyDescent="0.2">
      <c r="A67" s="24"/>
      <c r="B67" s="25" t="s">
        <v>296</v>
      </c>
      <c r="C67" s="47">
        <v>1.75</v>
      </c>
      <c r="D67" s="31">
        <v>170</v>
      </c>
      <c r="E67" s="49">
        <f>C67*D67</f>
        <v>297.5</v>
      </c>
      <c r="F67" s="24"/>
    </row>
    <row r="68" spans="1:6" ht="14.25" x14ac:dyDescent="0.2">
      <c r="A68" s="24"/>
      <c r="B68" s="48"/>
      <c r="C68" s="47"/>
      <c r="D68" s="31"/>
      <c r="E68" s="49"/>
      <c r="F68" s="24"/>
    </row>
    <row r="69" spans="1:6" ht="14.25" x14ac:dyDescent="0.2">
      <c r="A69" s="24"/>
      <c r="B69" s="48" t="s">
        <v>297</v>
      </c>
      <c r="C69" s="47">
        <v>0.25</v>
      </c>
      <c r="D69" s="31">
        <v>170</v>
      </c>
      <c r="E69" s="49">
        <f>C69*D69</f>
        <v>42.5</v>
      </c>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4488</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4488</v>
      </c>
      <c r="F77" s="24"/>
    </row>
    <row r="78" spans="1:6" ht="13.5" customHeight="1" x14ac:dyDescent="0.2">
      <c r="A78" s="24"/>
      <c r="B78" s="29" t="s">
        <v>5</v>
      </c>
      <c r="C78" s="34">
        <v>0.05</v>
      </c>
      <c r="D78" s="29"/>
      <c r="E78" s="37">
        <f>ROUND(E77*C78,2)</f>
        <v>224.4</v>
      </c>
      <c r="F78" s="24"/>
    </row>
    <row r="79" spans="1:6" ht="13.5" customHeight="1" x14ac:dyDescent="0.2">
      <c r="A79" s="24"/>
      <c r="B79" s="29" t="s">
        <v>4</v>
      </c>
      <c r="C79" s="34">
        <v>9.5000000000000001E-2</v>
      </c>
      <c r="D79" s="29"/>
      <c r="E79" s="38">
        <f>ROUND((E77+E78)*C79,2)</f>
        <v>447.68</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5160.08</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5160.08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34:B39 B12:B20 B41:B73" xr:uid="{00000000-0002-0000-2A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7"/>
  <sheetViews>
    <sheetView view="pageBreakPreview" topLeftCell="A10" zoomScale="80" zoomScaleNormal="100" zoomScaleSheetLayoutView="80" workbookViewId="0">
      <selection activeCell="B54" sqref="B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298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299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301</v>
      </c>
      <c r="C37" s="47">
        <v>2.25</v>
      </c>
      <c r="D37" s="31">
        <v>170</v>
      </c>
      <c r="E37" s="49">
        <f>C37*D37</f>
        <v>382.5</v>
      </c>
      <c r="F37" s="24"/>
    </row>
    <row r="38" spans="1:6" ht="14.25" x14ac:dyDescent="0.2">
      <c r="A38" s="24"/>
      <c r="B38" s="25"/>
      <c r="C38" s="47"/>
      <c r="D38" s="31"/>
      <c r="E38" s="31"/>
      <c r="F38" s="24"/>
    </row>
    <row r="39" spans="1:6" ht="14.25" x14ac:dyDescent="0.2">
      <c r="A39" s="24"/>
      <c r="B39" s="48" t="s">
        <v>300</v>
      </c>
      <c r="C39" s="47">
        <v>1</v>
      </c>
      <c r="D39" s="31">
        <v>170</v>
      </c>
      <c r="E39" s="49">
        <f>C39*D39</f>
        <v>170</v>
      </c>
      <c r="F39" s="24"/>
    </row>
    <row r="40" spans="1:6" x14ac:dyDescent="0.2">
      <c r="A40" s="24"/>
      <c r="F40" s="24"/>
    </row>
    <row r="41" spans="1:6" ht="13.5" customHeight="1" x14ac:dyDescent="0.2">
      <c r="A41" s="24"/>
      <c r="B41" s="48" t="s">
        <v>302</v>
      </c>
      <c r="C41" s="47">
        <v>1.75</v>
      </c>
      <c r="D41" s="31">
        <v>170</v>
      </c>
      <c r="E41" s="49">
        <f>C41*D41</f>
        <v>297.5</v>
      </c>
      <c r="F41" s="24"/>
    </row>
    <row r="42" spans="1:6" ht="14.25" x14ac:dyDescent="0.2">
      <c r="A42" s="24"/>
      <c r="B42" s="48"/>
      <c r="C42" s="51"/>
      <c r="D42" s="50"/>
      <c r="E42" s="31"/>
      <c r="F42" s="24"/>
    </row>
    <row r="43" spans="1:6" ht="14.25" x14ac:dyDescent="0.2">
      <c r="A43" s="24"/>
      <c r="B43" s="48" t="s">
        <v>303</v>
      </c>
      <c r="C43" s="47">
        <v>0.75</v>
      </c>
      <c r="D43" s="31">
        <v>170</v>
      </c>
      <c r="E43" s="49">
        <f>C43*D43</f>
        <v>127.5</v>
      </c>
      <c r="F43" s="24"/>
    </row>
    <row r="44" spans="1:6" ht="14.25" x14ac:dyDescent="0.2">
      <c r="A44" s="24"/>
      <c r="B44" s="25"/>
      <c r="C44" s="47"/>
      <c r="D44" s="31"/>
      <c r="E44" s="31"/>
      <c r="F44" s="24"/>
    </row>
    <row r="45" spans="1:6" ht="14.25" x14ac:dyDescent="0.2">
      <c r="A45" s="24"/>
      <c r="B45" s="48" t="s">
        <v>304</v>
      </c>
      <c r="C45" s="47">
        <v>0.5</v>
      </c>
      <c r="D45" s="31">
        <v>170</v>
      </c>
      <c r="E45" s="49">
        <f>C45*D45</f>
        <v>85</v>
      </c>
      <c r="F45" s="24"/>
    </row>
    <row r="46" spans="1:6" ht="14.25" x14ac:dyDescent="0.2">
      <c r="A46" s="24"/>
      <c r="B46" s="48"/>
      <c r="C46" s="47"/>
      <c r="D46" s="31"/>
      <c r="E46" s="49"/>
      <c r="F46" s="24"/>
    </row>
    <row r="47" spans="1:6" ht="14.25" x14ac:dyDescent="0.2">
      <c r="A47" s="24"/>
      <c r="B47" s="48" t="s">
        <v>305</v>
      </c>
      <c r="C47" s="47">
        <v>0.5</v>
      </c>
      <c r="D47" s="31">
        <v>170</v>
      </c>
      <c r="E47" s="49">
        <f>C47*D47</f>
        <v>85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1147.5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1147.5</v>
      </c>
      <c r="F77" s="24"/>
    </row>
    <row r="78" spans="1:6" ht="13.5" customHeight="1" x14ac:dyDescent="0.2">
      <c r="A78" s="24"/>
      <c r="B78" s="29" t="s">
        <v>5</v>
      </c>
      <c r="C78" s="34">
        <v>0.05</v>
      </c>
      <c r="D78" s="29"/>
      <c r="E78" s="37">
        <f>ROUND(E77*C78,2)</f>
        <v>57.38</v>
      </c>
      <c r="F78" s="24"/>
    </row>
    <row r="79" spans="1:6" ht="13.5" customHeight="1" x14ac:dyDescent="0.2">
      <c r="A79" s="24"/>
      <c r="B79" s="29" t="s">
        <v>4</v>
      </c>
      <c r="C79" s="34">
        <v>9.5000000000000001E-2</v>
      </c>
      <c r="D79" s="29"/>
      <c r="E79" s="38">
        <f>ROUND((E77+E78)*C79,2)</f>
        <v>114.46</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1319.3400000000001</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1319.3400000000001</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B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7"/>
  <sheetViews>
    <sheetView view="pageBreakPreview" topLeftCell="A34" zoomScale="80" zoomScaleNormal="100" zoomScaleSheetLayoutView="80" workbookViewId="0">
      <selection activeCell="E74" sqref="E7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306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28.5" x14ac:dyDescent="0.2">
      <c r="A37" s="24"/>
      <c r="B37" s="48" t="s">
        <v>307</v>
      </c>
      <c r="C37" s="47">
        <v>1.25</v>
      </c>
      <c r="D37" s="31">
        <v>170</v>
      </c>
      <c r="E37" s="49">
        <f>C37*D37</f>
        <v>212.5</v>
      </c>
      <c r="F37" s="24"/>
    </row>
    <row r="38" spans="1:6" ht="14.25" x14ac:dyDescent="0.2">
      <c r="A38" s="24"/>
      <c r="B38" s="25"/>
      <c r="C38" s="47"/>
      <c r="D38" s="31"/>
      <c r="E38" s="31"/>
      <c r="F38" s="24"/>
    </row>
    <row r="39" spans="1:6" ht="14.25" x14ac:dyDescent="0.2">
      <c r="A39" s="24"/>
      <c r="B39" s="48" t="s">
        <v>308</v>
      </c>
      <c r="C39" s="47">
        <v>0.25</v>
      </c>
      <c r="D39" s="31">
        <v>170</v>
      </c>
      <c r="E39" s="49">
        <f>C39*D39</f>
        <v>42.5</v>
      </c>
      <c r="F39" s="24"/>
    </row>
    <row r="40" spans="1:6" x14ac:dyDescent="0.2">
      <c r="A40" s="24"/>
      <c r="F40" s="24"/>
    </row>
    <row r="41" spans="1:6" ht="13.5" customHeight="1" x14ac:dyDescent="0.2">
      <c r="A41" s="24"/>
      <c r="B41" s="48" t="s">
        <v>309</v>
      </c>
      <c r="C41" s="47">
        <v>0.75</v>
      </c>
      <c r="D41" s="31">
        <v>170</v>
      </c>
      <c r="E41" s="49">
        <f>C41*D41</f>
        <v>127.5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382.5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382.5</v>
      </c>
      <c r="F77" s="24"/>
    </row>
    <row r="78" spans="1:6" ht="13.5" customHeight="1" x14ac:dyDescent="0.2">
      <c r="A78" s="24"/>
      <c r="B78" s="29" t="s">
        <v>5</v>
      </c>
      <c r="C78" s="34">
        <v>0.05</v>
      </c>
      <c r="D78" s="29"/>
      <c r="E78" s="37">
        <f>ROUND(E77*C78,2)</f>
        <v>19.13</v>
      </c>
      <c r="F78" s="24"/>
    </row>
    <row r="79" spans="1:6" ht="13.5" customHeight="1" x14ac:dyDescent="0.2">
      <c r="A79" s="24"/>
      <c r="B79" s="29" t="s">
        <v>4</v>
      </c>
      <c r="C79" s="34">
        <v>9.5000000000000001E-2</v>
      </c>
      <c r="D79" s="29"/>
      <c r="E79" s="38">
        <f>ROUND((E77+E78)*C79,2)</f>
        <v>38.15</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439.78</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439.78</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7"/>
  <sheetViews>
    <sheetView view="pageBreakPreview" topLeftCell="A43" zoomScale="80" zoomScaleNormal="100" zoomScaleSheetLayoutView="80" workbookViewId="0">
      <selection activeCell="A91" sqref="A9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312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313</v>
      </c>
      <c r="C37" s="47">
        <v>0.5</v>
      </c>
      <c r="D37" s="31">
        <v>185</v>
      </c>
      <c r="E37" s="49">
        <f>C37*D37</f>
        <v>92.5</v>
      </c>
      <c r="F37" s="24"/>
    </row>
    <row r="38" spans="1:6" ht="14.25" x14ac:dyDescent="0.2">
      <c r="A38" s="24"/>
      <c r="B38" s="25"/>
      <c r="C38" s="47"/>
      <c r="D38" s="31"/>
      <c r="E38" s="31"/>
      <c r="F38" s="24"/>
    </row>
    <row r="39" spans="1:6" ht="14.25" x14ac:dyDescent="0.2">
      <c r="A39" s="24"/>
      <c r="B39" s="48" t="s">
        <v>314</v>
      </c>
      <c r="C39" s="47">
        <v>1.75</v>
      </c>
      <c r="D39" s="31">
        <v>185</v>
      </c>
      <c r="E39" s="49">
        <f>C39*D39</f>
        <v>323.75</v>
      </c>
      <c r="F39" s="24"/>
    </row>
    <row r="40" spans="1:6" x14ac:dyDescent="0.2">
      <c r="A40" s="24"/>
      <c r="F40" s="24"/>
    </row>
    <row r="41" spans="1:6" ht="13.5" customHeight="1" x14ac:dyDescent="0.2">
      <c r="A41" s="24"/>
      <c r="B41" s="48" t="s">
        <v>316</v>
      </c>
      <c r="C41" s="47">
        <v>0.25</v>
      </c>
      <c r="D41" s="31">
        <v>185</v>
      </c>
      <c r="E41" s="49">
        <f>C41*D41</f>
        <v>46.25</v>
      </c>
      <c r="F41" s="24"/>
    </row>
    <row r="42" spans="1:6" ht="14.25" x14ac:dyDescent="0.2">
      <c r="A42" s="24"/>
      <c r="B42" s="48"/>
      <c r="C42" s="51"/>
      <c r="D42" s="50"/>
      <c r="E42" s="31"/>
      <c r="F42" s="24"/>
    </row>
    <row r="43" spans="1:6" ht="14.25" x14ac:dyDescent="0.2">
      <c r="A43" s="24"/>
      <c r="B43" s="48" t="s">
        <v>315</v>
      </c>
      <c r="C43" s="47">
        <v>0.25</v>
      </c>
      <c r="D43" s="31">
        <v>185</v>
      </c>
      <c r="E43" s="49">
        <f>C43*D43</f>
        <v>46.25</v>
      </c>
      <c r="F43" s="24"/>
    </row>
    <row r="44" spans="1:6" ht="14.25" x14ac:dyDescent="0.2">
      <c r="A44" s="24"/>
      <c r="B44" s="25"/>
      <c r="C44" s="47"/>
      <c r="D44" s="31"/>
      <c r="E44" s="31"/>
      <c r="F44" s="24"/>
    </row>
    <row r="45" spans="1:6" ht="14.25" x14ac:dyDescent="0.2">
      <c r="A45" s="24"/>
      <c r="B45" s="48" t="s">
        <v>317</v>
      </c>
      <c r="C45" s="47">
        <v>0.4</v>
      </c>
      <c r="D45" s="31">
        <v>185</v>
      </c>
      <c r="E45" s="49">
        <f>C45*D45</f>
        <v>74</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582.75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582.75</v>
      </c>
      <c r="F77" s="24"/>
    </row>
    <row r="78" spans="1:6" ht="13.5" customHeight="1" x14ac:dyDescent="0.2">
      <c r="A78" s="24"/>
      <c r="B78" s="29" t="s">
        <v>5</v>
      </c>
      <c r="C78" s="34">
        <v>0.05</v>
      </c>
      <c r="D78" s="29"/>
      <c r="E78" s="37">
        <f>ROUND(E77*C78,2)</f>
        <v>29.14</v>
      </c>
      <c r="F78" s="24"/>
    </row>
    <row r="79" spans="1:6" ht="13.5" customHeight="1" x14ac:dyDescent="0.2">
      <c r="A79" s="24"/>
      <c r="B79" s="29" t="s">
        <v>4</v>
      </c>
      <c r="C79" s="54">
        <v>9.9750000000000005E-2</v>
      </c>
      <c r="D79" s="29"/>
      <c r="E79" s="38">
        <f>ROUND(E77*C79,2)</f>
        <v>58.13</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670.02</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670.02</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318</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D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7"/>
  <sheetViews>
    <sheetView view="pageBreakPreview" zoomScale="80" zoomScaleNormal="100" zoomScaleSheetLayoutView="80" workbookViewId="0">
      <selection activeCell="B40" sqref="B40"/>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319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321</v>
      </c>
      <c r="C37" s="47">
        <v>1</v>
      </c>
      <c r="D37" s="31">
        <v>185</v>
      </c>
      <c r="E37" s="49">
        <f>C37*D37</f>
        <v>185</v>
      </c>
      <c r="F37" s="24"/>
    </row>
    <row r="38" spans="1:6" ht="14.25" x14ac:dyDescent="0.2">
      <c r="A38" s="24"/>
      <c r="B38" s="25"/>
      <c r="C38" s="47"/>
      <c r="D38" s="31"/>
      <c r="E38" s="31"/>
      <c r="F38" s="24"/>
    </row>
    <row r="39" spans="1:6" ht="14.25" x14ac:dyDescent="0.2">
      <c r="A39" s="24"/>
      <c r="B39" s="48" t="s">
        <v>322</v>
      </c>
      <c r="C39" s="47">
        <v>0.75</v>
      </c>
      <c r="D39" s="31">
        <v>185</v>
      </c>
      <c r="E39" s="49">
        <f>C39*D39</f>
        <v>138.75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323.75</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323.75</v>
      </c>
      <c r="F77" s="24"/>
    </row>
    <row r="78" spans="1:6" ht="13.5" customHeight="1" x14ac:dyDescent="0.2">
      <c r="A78" s="24"/>
      <c r="B78" s="29" t="s">
        <v>5</v>
      </c>
      <c r="C78" s="34">
        <v>0.05</v>
      </c>
      <c r="D78" s="29"/>
      <c r="E78" s="37">
        <f>ROUND(E77*C78,2)</f>
        <v>16.190000000000001</v>
      </c>
      <c r="F78" s="24"/>
    </row>
    <row r="79" spans="1:6" ht="13.5" customHeight="1" x14ac:dyDescent="0.2">
      <c r="A79" s="24"/>
      <c r="B79" s="29" t="s">
        <v>4</v>
      </c>
      <c r="C79" s="54">
        <v>9.9750000000000005E-2</v>
      </c>
      <c r="D79" s="29"/>
      <c r="E79" s="38">
        <f>ROUND(E77*C79,2)</f>
        <v>32.29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372.23</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372.23</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318</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E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7"/>
  <sheetViews>
    <sheetView view="pageBreakPreview" zoomScale="80" zoomScaleNormal="100" zoomScaleSheetLayoutView="80" workbookViewId="0">
      <selection activeCell="D47" sqref="D47:E47"/>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324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323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325</v>
      </c>
      <c r="C37" s="47">
        <v>0.25</v>
      </c>
      <c r="D37" s="31">
        <v>185</v>
      </c>
      <c r="E37" s="49">
        <f>C37*D37</f>
        <v>46.25</v>
      </c>
      <c r="F37" s="24"/>
    </row>
    <row r="38" spans="1:6" ht="14.25" x14ac:dyDescent="0.2">
      <c r="A38" s="24"/>
      <c r="B38" s="25"/>
      <c r="C38" s="47"/>
      <c r="D38" s="31"/>
      <c r="E38" s="31"/>
      <c r="F38" s="24"/>
    </row>
    <row r="39" spans="1:6" ht="14.25" x14ac:dyDescent="0.2">
      <c r="A39" s="24"/>
      <c r="B39" s="48" t="s">
        <v>326</v>
      </c>
      <c r="C39" s="47">
        <v>0.5</v>
      </c>
      <c r="D39" s="31">
        <v>185</v>
      </c>
      <c r="E39" s="49">
        <f>C39*D39</f>
        <v>92.5</v>
      </c>
      <c r="F39" s="24"/>
    </row>
    <row r="40" spans="1:6" x14ac:dyDescent="0.2">
      <c r="A40" s="24"/>
      <c r="F40" s="24"/>
    </row>
    <row r="41" spans="1:6" ht="13.5" customHeight="1" x14ac:dyDescent="0.2">
      <c r="A41" s="24"/>
      <c r="B41" s="48" t="s">
        <v>327</v>
      </c>
      <c r="C41" s="47">
        <v>0.25</v>
      </c>
      <c r="D41" s="31">
        <v>185</v>
      </c>
      <c r="E41" s="49">
        <f>C41*D41</f>
        <v>46.25</v>
      </c>
      <c r="F41" s="24"/>
    </row>
    <row r="42" spans="1:6" ht="14.25" x14ac:dyDescent="0.2">
      <c r="A42" s="24"/>
      <c r="B42" s="48"/>
      <c r="C42" s="51"/>
      <c r="D42" s="50"/>
      <c r="E42" s="31"/>
      <c r="F42" s="24"/>
    </row>
    <row r="43" spans="1:6" ht="14.25" x14ac:dyDescent="0.2">
      <c r="A43" s="24"/>
      <c r="B43" s="48" t="s">
        <v>328</v>
      </c>
      <c r="C43" s="47">
        <v>0.25</v>
      </c>
      <c r="D43" s="31">
        <v>185</v>
      </c>
      <c r="E43" s="49">
        <f>C43*D43</f>
        <v>46.25</v>
      </c>
      <c r="F43" s="24"/>
    </row>
    <row r="44" spans="1:6" ht="14.25" x14ac:dyDescent="0.2">
      <c r="A44" s="24"/>
      <c r="B44" s="25"/>
      <c r="C44" s="47"/>
      <c r="D44" s="31"/>
      <c r="E44" s="31"/>
      <c r="F44" s="24"/>
    </row>
    <row r="45" spans="1:6" ht="14.25" x14ac:dyDescent="0.2">
      <c r="A45" s="24"/>
      <c r="B45" s="48" t="s">
        <v>329</v>
      </c>
      <c r="C45" s="47">
        <v>0.5</v>
      </c>
      <c r="D45" s="31">
        <v>225</v>
      </c>
      <c r="E45" s="49">
        <f>C45*D45</f>
        <v>112.5</v>
      </c>
      <c r="F45" s="24"/>
    </row>
    <row r="46" spans="1:6" ht="14.25" x14ac:dyDescent="0.2">
      <c r="A46" s="24"/>
      <c r="B46" s="48"/>
      <c r="C46" s="47"/>
      <c r="D46" s="31"/>
      <c r="E46" s="49"/>
      <c r="F46" s="24"/>
    </row>
    <row r="47" spans="1:6" ht="14.25" x14ac:dyDescent="0.2">
      <c r="A47" s="24"/>
      <c r="B47" s="48" t="s">
        <v>330</v>
      </c>
      <c r="C47" s="47">
        <v>0.25</v>
      </c>
      <c r="D47" s="31">
        <v>225</v>
      </c>
      <c r="E47" s="49">
        <f>C47*D47</f>
        <v>56.25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48"/>
      <c r="C52" s="47"/>
      <c r="D52" s="31"/>
      <c r="E52" s="49"/>
      <c r="F52" s="24"/>
    </row>
    <row r="53" spans="1:6" ht="14.25" x14ac:dyDescent="0.2">
      <c r="A53" s="24"/>
      <c r="B53" s="48"/>
      <c r="C53" s="47"/>
      <c r="D53" s="31"/>
      <c r="E53" s="49"/>
      <c r="F53" s="24"/>
    </row>
    <row r="54" spans="1:6" ht="14.25" x14ac:dyDescent="0.2">
      <c r="A54" s="24"/>
      <c r="B54" s="25"/>
      <c r="C54" s="47"/>
      <c r="D54" s="31"/>
      <c r="E54" s="31"/>
      <c r="F54" s="24"/>
    </row>
    <row r="55" spans="1:6" ht="14.25" x14ac:dyDescent="0.2">
      <c r="A55" s="24"/>
      <c r="B55" s="25"/>
      <c r="C55" s="47"/>
      <c r="D55" s="31"/>
      <c r="E55" s="49"/>
      <c r="F55" s="24"/>
    </row>
    <row r="56" spans="1:6" ht="14.25" x14ac:dyDescent="0.2">
      <c r="A56" s="24"/>
      <c r="B56" s="25"/>
      <c r="C56" s="47"/>
      <c r="D56" s="31"/>
      <c r="E56" s="31"/>
      <c r="F56" s="24"/>
    </row>
    <row r="57" spans="1:6" ht="14.25" x14ac:dyDescent="0.2">
      <c r="A57" s="24"/>
      <c r="B57" s="25"/>
      <c r="C57" s="47"/>
      <c r="D57" s="31"/>
      <c r="E57" s="49"/>
      <c r="F57" s="24"/>
    </row>
    <row r="58" spans="1:6" ht="14.25" x14ac:dyDescent="0.2">
      <c r="A58" s="24"/>
      <c r="B58" s="25"/>
      <c r="C58" s="47"/>
      <c r="D58" s="31"/>
      <c r="E58" s="31"/>
      <c r="F58" s="24"/>
    </row>
    <row r="59" spans="1:6" ht="14.25" x14ac:dyDescent="0.2">
      <c r="A59" s="24"/>
      <c r="B59" s="48"/>
      <c r="C59" s="47"/>
      <c r="D59" s="31"/>
      <c r="E59" s="49"/>
      <c r="F59" s="24"/>
    </row>
    <row r="60" spans="1:6" ht="14.25" x14ac:dyDescent="0.2">
      <c r="A60" s="24"/>
      <c r="B60" s="25"/>
      <c r="C60" s="47"/>
      <c r="D60" s="31"/>
      <c r="E60" s="31"/>
      <c r="F60" s="24"/>
    </row>
    <row r="61" spans="1:6" ht="14.25" x14ac:dyDescent="0.2">
      <c r="A61" s="24"/>
      <c r="B61" s="25"/>
      <c r="C61" s="47"/>
      <c r="D61" s="31"/>
      <c r="E61" s="49"/>
      <c r="F61" s="24"/>
    </row>
    <row r="62" spans="1:6" ht="14.25" x14ac:dyDescent="0.2">
      <c r="A62" s="24"/>
      <c r="B62" s="25"/>
      <c r="C62" s="47"/>
      <c r="D62" s="31"/>
      <c r="E62" s="31"/>
      <c r="F62" s="24"/>
    </row>
    <row r="63" spans="1:6" ht="14.25" x14ac:dyDescent="0.2">
      <c r="A63" s="24"/>
      <c r="B63" s="25"/>
      <c r="C63" s="47"/>
      <c r="D63" s="31"/>
      <c r="E63" s="49"/>
      <c r="F63" s="24"/>
    </row>
    <row r="64" spans="1:6" ht="14.25" x14ac:dyDescent="0.2">
      <c r="A64" s="24"/>
      <c r="B64" s="25"/>
      <c r="C64" s="47"/>
      <c r="D64" s="31"/>
      <c r="E64" s="31"/>
      <c r="F64" s="24"/>
    </row>
    <row r="65" spans="1:6" ht="14.25" x14ac:dyDescent="0.2">
      <c r="A65" s="24"/>
      <c r="B65" s="25"/>
      <c r="C65" s="47"/>
      <c r="D65" s="31"/>
      <c r="E65" s="49"/>
      <c r="F65" s="24"/>
    </row>
    <row r="66" spans="1:6" ht="14.25" x14ac:dyDescent="0.2">
      <c r="A66" s="24"/>
      <c r="B66" s="25"/>
      <c r="C66" s="47"/>
      <c r="D66" s="31"/>
      <c r="E66" s="31"/>
      <c r="F66" s="24"/>
    </row>
    <row r="67" spans="1:6" ht="14.25" x14ac:dyDescent="0.2">
      <c r="A67" s="24"/>
      <c r="B67" s="25"/>
      <c r="C67" s="47"/>
      <c r="D67" s="31"/>
      <c r="E67" s="49"/>
      <c r="F67" s="24"/>
    </row>
    <row r="68" spans="1:6" ht="14.25" x14ac:dyDescent="0.2">
      <c r="A68" s="24"/>
      <c r="B68" s="48"/>
      <c r="C68" s="47"/>
      <c r="D68" s="31"/>
      <c r="E68" s="49"/>
      <c r="F68" s="24"/>
    </row>
    <row r="69" spans="1:6" ht="14.25" x14ac:dyDescent="0.2">
      <c r="A69" s="24"/>
      <c r="B69" s="48"/>
      <c r="C69" s="47"/>
      <c r="D69" s="31"/>
      <c r="E69" s="49"/>
      <c r="F69" s="24"/>
    </row>
    <row r="70" spans="1:6" ht="14.25" x14ac:dyDescent="0.2">
      <c r="A70" s="24"/>
      <c r="B70" s="48"/>
      <c r="C70" s="47"/>
      <c r="D70" s="31"/>
      <c r="E70" s="49"/>
      <c r="F70" s="24"/>
    </row>
    <row r="71" spans="1:6" ht="14.25" x14ac:dyDescent="0.2">
      <c r="A71" s="24"/>
      <c r="B71" s="25"/>
      <c r="C71" s="47"/>
      <c r="D71" s="31"/>
      <c r="E71" s="31"/>
      <c r="F71" s="24"/>
    </row>
    <row r="72" spans="1:6" ht="14.25" x14ac:dyDescent="0.2">
      <c r="A72" s="24"/>
      <c r="B72" s="25"/>
      <c r="C72" s="25"/>
      <c r="D72" s="25"/>
      <c r="E72" s="31"/>
      <c r="F72" s="24"/>
    </row>
    <row r="73" spans="1:6" ht="13.5" customHeight="1" x14ac:dyDescent="0.2">
      <c r="A73" s="24"/>
      <c r="B73" s="25"/>
      <c r="C73" s="25"/>
      <c r="D73" s="25"/>
      <c r="E73" s="31"/>
      <c r="F73" s="24"/>
    </row>
    <row r="74" spans="1:6" ht="13.5" customHeight="1" x14ac:dyDescent="0.2">
      <c r="A74" s="24"/>
      <c r="B74" s="28" t="s">
        <v>16</v>
      </c>
      <c r="C74" s="29"/>
      <c r="D74" s="29"/>
      <c r="E74" s="32">
        <f>SUM(E36:E73)</f>
        <v>400</v>
      </c>
      <c r="F74" s="24"/>
    </row>
    <row r="75" spans="1:6" ht="13.5" customHeight="1" x14ac:dyDescent="0.2">
      <c r="A75" s="24"/>
      <c r="B75" s="36" t="s">
        <v>13</v>
      </c>
      <c r="C75" s="29"/>
      <c r="D75" s="29"/>
      <c r="E75" s="33">
        <v>0</v>
      </c>
      <c r="F75" s="24"/>
    </row>
    <row r="76" spans="1:6" ht="13.5" customHeight="1" x14ac:dyDescent="0.2">
      <c r="A76" s="24"/>
      <c r="B76" s="36" t="s">
        <v>223</v>
      </c>
      <c r="C76" s="29"/>
      <c r="D76" s="29"/>
      <c r="E76" s="33">
        <v>0</v>
      </c>
      <c r="F76" s="24"/>
    </row>
    <row r="77" spans="1:6" ht="13.5" customHeight="1" x14ac:dyDescent="0.2">
      <c r="A77" s="24"/>
      <c r="B77" s="28" t="s">
        <v>15</v>
      </c>
      <c r="C77" s="29"/>
      <c r="D77" s="29"/>
      <c r="E77" s="32">
        <f>SUM(E74:E76)</f>
        <v>400</v>
      </c>
      <c r="F77" s="24"/>
    </row>
    <row r="78" spans="1:6" ht="13.5" customHeight="1" x14ac:dyDescent="0.2">
      <c r="A78" s="24"/>
      <c r="B78" s="29" t="s">
        <v>5</v>
      </c>
      <c r="C78" s="34">
        <v>0.05</v>
      </c>
      <c r="D78" s="29"/>
      <c r="E78" s="37">
        <f>ROUND(E77*C78,2)</f>
        <v>20</v>
      </c>
      <c r="F78" s="24"/>
    </row>
    <row r="79" spans="1:6" ht="13.5" customHeight="1" x14ac:dyDescent="0.2">
      <c r="A79" s="24"/>
      <c r="B79" s="29" t="s">
        <v>4</v>
      </c>
      <c r="C79" s="54">
        <v>9.9750000000000005E-2</v>
      </c>
      <c r="D79" s="29"/>
      <c r="E79" s="38">
        <f>ROUND(E77*C79,2)</f>
        <v>39.9</v>
      </c>
      <c r="F79" s="24"/>
    </row>
    <row r="80" spans="1:6" ht="13.5" customHeight="1" x14ac:dyDescent="0.2">
      <c r="A80" s="24"/>
      <c r="B80" s="29"/>
      <c r="C80" s="29"/>
      <c r="D80" s="29"/>
      <c r="E80" s="29"/>
      <c r="F80" s="24"/>
    </row>
    <row r="81" spans="1:6" ht="13.5" customHeight="1" thickBot="1" x14ac:dyDescent="0.25">
      <c r="A81" s="24"/>
      <c r="B81" s="28" t="s">
        <v>17</v>
      </c>
      <c r="C81" s="29"/>
      <c r="D81" s="29"/>
      <c r="E81" s="35">
        <f>SUM(E77:E79)</f>
        <v>459.9</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459.9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318</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10">
    <mergeCell ref="A90:F90"/>
    <mergeCell ref="B92:E92"/>
    <mergeCell ref="A93:F93"/>
    <mergeCell ref="B95:D95"/>
    <mergeCell ref="A31:F31"/>
    <mergeCell ref="B82:D82"/>
    <mergeCell ref="B83:D83"/>
    <mergeCell ref="B84:D84"/>
    <mergeCell ref="B88:E88"/>
    <mergeCell ref="A89:F89"/>
  </mergeCells>
  <dataValidations count="1">
    <dataValidation type="list" allowBlank="1" showInputMessage="1" showErrorMessage="1" sqref="B82:B84 B41:B73 B12:B20 B34:B39" xr:uid="{00000000-0002-0000-2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4"/>
  <sheetViews>
    <sheetView view="pageBreakPreview" topLeftCell="A10" zoomScale="80" zoomScaleNormal="100" zoomScaleSheetLayoutView="80" workbookViewId="0">
      <selection activeCell="A54" sqref="A54:XFD54"/>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332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t="s">
        <v>335</v>
      </c>
      <c r="C41" s="47">
        <v>0.5</v>
      </c>
      <c r="D41" s="31">
        <v>225</v>
      </c>
      <c r="E41" s="49">
        <f>C41*D41</f>
        <v>112.5</v>
      </c>
      <c r="F41" s="24"/>
    </row>
    <row r="42" spans="1:6" ht="14.25" x14ac:dyDescent="0.2">
      <c r="A42" s="24"/>
      <c r="B42" s="48"/>
      <c r="C42" s="51"/>
      <c r="D42" s="50"/>
      <c r="E42" s="31"/>
      <c r="F42" s="24"/>
    </row>
    <row r="43" spans="1:6" ht="14.25" x14ac:dyDescent="0.2">
      <c r="A43" s="24"/>
      <c r="B43" s="48" t="s">
        <v>337</v>
      </c>
      <c r="C43" s="47">
        <v>0.25</v>
      </c>
      <c r="D43" s="31">
        <v>225</v>
      </c>
      <c r="E43" s="49">
        <f>C43*D43</f>
        <v>56.25</v>
      </c>
      <c r="F43" s="24"/>
    </row>
    <row r="44" spans="1:6" ht="14.25" x14ac:dyDescent="0.2">
      <c r="A44" s="24"/>
      <c r="B44" s="25"/>
      <c r="C44" s="47"/>
      <c r="D44" s="31"/>
      <c r="E44" s="31"/>
      <c r="F44" s="24"/>
    </row>
    <row r="45" spans="1:6" ht="14.25" x14ac:dyDescent="0.2">
      <c r="A45" s="24"/>
      <c r="B45" s="48" t="s">
        <v>338</v>
      </c>
      <c r="C45" s="47">
        <v>0.25</v>
      </c>
      <c r="D45" s="31">
        <v>225</v>
      </c>
      <c r="E45" s="49">
        <f>C45*D45</f>
        <v>56.25</v>
      </c>
      <c r="F45" s="24"/>
    </row>
    <row r="46" spans="1:6" ht="14.25" x14ac:dyDescent="0.2">
      <c r="A46" s="24"/>
      <c r="B46" s="48"/>
      <c r="C46" s="47"/>
      <c r="D46" s="31"/>
      <c r="E46" s="49"/>
      <c r="F46" s="24"/>
    </row>
    <row r="47" spans="1:6" ht="14.25" x14ac:dyDescent="0.2">
      <c r="A47" s="24"/>
      <c r="B47" s="48" t="s">
        <v>339</v>
      </c>
      <c r="C47" s="47">
        <v>1</v>
      </c>
      <c r="D47" s="31">
        <v>225</v>
      </c>
      <c r="E47" s="49">
        <f>C47*D47</f>
        <v>225</v>
      </c>
      <c r="F47" s="24"/>
    </row>
    <row r="48" spans="1:6" ht="14.25" x14ac:dyDescent="0.2">
      <c r="A48" s="24"/>
      <c r="B48" s="48"/>
      <c r="C48" s="47"/>
      <c r="D48" s="31"/>
      <c r="E48" s="49"/>
      <c r="F48" s="24"/>
    </row>
    <row r="49" spans="1:6" ht="14.25" x14ac:dyDescent="0.2">
      <c r="A49" s="24"/>
      <c r="B49" s="48" t="s">
        <v>340</v>
      </c>
      <c r="C49" s="47">
        <v>0.75</v>
      </c>
      <c r="D49" s="31">
        <v>225</v>
      </c>
      <c r="E49" s="49">
        <f>C49*D49</f>
        <v>168.75</v>
      </c>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2925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3175</v>
      </c>
      <c r="F74" s="24"/>
    </row>
    <row r="75" spans="1:6" ht="13.5" customHeight="1" x14ac:dyDescent="0.2">
      <c r="A75" s="24"/>
      <c r="B75" s="29" t="s">
        <v>5</v>
      </c>
      <c r="C75" s="34">
        <v>0.05</v>
      </c>
      <c r="D75" s="29"/>
      <c r="E75" s="37">
        <f>ROUND(E74*C75,2)</f>
        <v>158.75</v>
      </c>
      <c r="F75" s="24"/>
    </row>
    <row r="76" spans="1:6" ht="13.5" customHeight="1" x14ac:dyDescent="0.2">
      <c r="A76" s="24"/>
      <c r="B76" s="29" t="s">
        <v>4</v>
      </c>
      <c r="C76" s="54">
        <v>9.9750000000000005E-2</v>
      </c>
      <c r="D76" s="29"/>
      <c r="E76" s="38">
        <f>ROUND(E74*C76,2)</f>
        <v>316.70999999999998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3650.46</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3650.46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7"/>
  <sheetViews>
    <sheetView view="pageBreakPreview" zoomScale="80" zoomScaleNormal="100" zoomScaleSheetLayoutView="80" workbookViewId="0">
      <selection activeCell="B41" sqref="B41:D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48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49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t="s">
        <v>51</v>
      </c>
      <c r="C36" s="158"/>
      <c r="D36" s="158"/>
      <c r="E36" s="31">
        <f>0.25*150</f>
        <v>37.5</v>
      </c>
      <c r="F36" s="24"/>
    </row>
    <row r="37" spans="1:6" ht="14.25" x14ac:dyDescent="0.2">
      <c r="A37" s="24"/>
      <c r="B37" s="158"/>
      <c r="C37" s="158"/>
      <c r="D37" s="158"/>
      <c r="E37" s="31"/>
      <c r="F37" s="24"/>
    </row>
    <row r="38" spans="1:6" ht="14.25" x14ac:dyDescent="0.2">
      <c r="A38" s="24"/>
      <c r="B38" s="158"/>
      <c r="C38" s="158"/>
      <c r="D38" s="158"/>
      <c r="E38" s="31"/>
      <c r="F38" s="24"/>
    </row>
    <row r="39" spans="1:6" ht="14.25" x14ac:dyDescent="0.2">
      <c r="A39" s="24"/>
      <c r="B39" s="165" t="s">
        <v>50</v>
      </c>
      <c r="C39" s="165"/>
      <c r="D39" s="165"/>
      <c r="E39" s="31">
        <f>0.5*150</f>
        <v>75</v>
      </c>
      <c r="F39" s="24"/>
    </row>
    <row r="40" spans="1:6" ht="14.25" x14ac:dyDescent="0.2">
      <c r="A40" s="24"/>
      <c r="B40" s="158"/>
      <c r="C40" s="158"/>
      <c r="D40" s="158"/>
      <c r="E40" s="31"/>
      <c r="F40" s="24"/>
    </row>
    <row r="41" spans="1:6" ht="13.5" customHeight="1" x14ac:dyDescent="0.2">
      <c r="A41" s="24"/>
      <c r="B41" s="158"/>
      <c r="C41" s="158"/>
      <c r="D41" s="158"/>
      <c r="E41" s="31"/>
      <c r="F41" s="24"/>
    </row>
    <row r="42" spans="1:6" ht="14.25" x14ac:dyDescent="0.2">
      <c r="A42" s="24"/>
      <c r="B42" s="165"/>
      <c r="C42" s="165"/>
      <c r="D42" s="165"/>
      <c r="E42" s="31"/>
      <c r="F42" s="24"/>
    </row>
    <row r="43" spans="1:6" ht="14.25" x14ac:dyDescent="0.2">
      <c r="A43" s="24"/>
      <c r="B43" s="46"/>
      <c r="C43" s="46"/>
      <c r="D43" s="46"/>
      <c r="E43" s="31"/>
      <c r="F43" s="24"/>
    </row>
    <row r="44" spans="1:6" ht="14.25" x14ac:dyDescent="0.2">
      <c r="A44" s="24"/>
      <c r="B44" s="158"/>
      <c r="C44" s="158"/>
      <c r="D44" s="158"/>
      <c r="E44" s="31"/>
      <c r="F44" s="24"/>
    </row>
    <row r="45" spans="1:6" ht="14.25" x14ac:dyDescent="0.2">
      <c r="A45" s="24"/>
      <c r="B45" s="158"/>
      <c r="C45" s="158"/>
      <c r="D45" s="158"/>
      <c r="E45" s="31"/>
      <c r="F45" s="24"/>
    </row>
    <row r="46" spans="1:6" ht="14.25" x14ac:dyDescent="0.2">
      <c r="A46" s="24"/>
      <c r="B46" s="158"/>
      <c r="C46" s="158"/>
      <c r="D46" s="158"/>
      <c r="E46" s="31"/>
      <c r="F46" s="24"/>
    </row>
    <row r="47" spans="1:6" ht="14.25" x14ac:dyDescent="0.2">
      <c r="A47" s="24"/>
      <c r="B47" s="158"/>
      <c r="C47" s="158"/>
      <c r="D47" s="158"/>
      <c r="E47" s="31"/>
      <c r="F47" s="24"/>
    </row>
    <row r="48" spans="1:6" ht="14.25" x14ac:dyDescent="0.2">
      <c r="A48" s="24"/>
      <c r="B48" s="158"/>
      <c r="C48" s="158"/>
      <c r="D48" s="158"/>
      <c r="E48" s="31"/>
      <c r="F48" s="24"/>
    </row>
    <row r="49" spans="1:6" ht="14.25" x14ac:dyDescent="0.2">
      <c r="A49" s="24"/>
      <c r="B49" s="158"/>
      <c r="C49" s="158"/>
      <c r="D49" s="158"/>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4.25" x14ac:dyDescent="0.2">
      <c r="A72" s="24"/>
      <c r="B72" s="158"/>
      <c r="C72" s="158"/>
      <c r="D72" s="158"/>
      <c r="E72" s="31"/>
      <c r="F72" s="24"/>
    </row>
    <row r="73" spans="1:6" ht="13.5" customHeight="1" x14ac:dyDescent="0.2">
      <c r="A73" s="24"/>
      <c r="B73" s="158"/>
      <c r="C73" s="158"/>
      <c r="D73" s="158"/>
      <c r="E73" s="31"/>
      <c r="F73" s="24"/>
    </row>
    <row r="74" spans="1:6" ht="13.5" customHeight="1" x14ac:dyDescent="0.2">
      <c r="A74" s="24"/>
      <c r="B74" s="28" t="s">
        <v>16</v>
      </c>
      <c r="C74" s="29"/>
      <c r="D74" s="29"/>
      <c r="E74" s="32">
        <f>SUM(E34:E73)</f>
        <v>112.5</v>
      </c>
      <c r="F74" s="24"/>
    </row>
    <row r="75" spans="1:6" ht="13.5" customHeight="1" x14ac:dyDescent="0.2">
      <c r="A75" s="24"/>
      <c r="B75" s="36" t="s">
        <v>13</v>
      </c>
      <c r="C75" s="29"/>
      <c r="D75" s="29"/>
      <c r="E75" s="33">
        <v>0</v>
      </c>
      <c r="F75" s="24"/>
    </row>
    <row r="76" spans="1:6" ht="13.5" customHeight="1" x14ac:dyDescent="0.2">
      <c r="A76" s="24"/>
      <c r="B76" s="36" t="s">
        <v>14</v>
      </c>
      <c r="C76" s="29"/>
      <c r="D76" s="29"/>
      <c r="E76" s="33">
        <v>0</v>
      </c>
      <c r="F76" s="24"/>
    </row>
    <row r="77" spans="1:6" ht="13.5" customHeight="1" x14ac:dyDescent="0.2">
      <c r="A77" s="24"/>
      <c r="B77" s="28" t="s">
        <v>15</v>
      </c>
      <c r="C77" s="29"/>
      <c r="D77" s="29"/>
      <c r="E77" s="32">
        <f>SUM(E74:E76)</f>
        <v>112.5</v>
      </c>
      <c r="F77" s="24"/>
    </row>
    <row r="78" spans="1:6" ht="13.5" customHeight="1" x14ac:dyDescent="0.2">
      <c r="A78" s="24"/>
      <c r="B78" s="29" t="s">
        <v>5</v>
      </c>
      <c r="C78" s="34">
        <v>0.05</v>
      </c>
      <c r="D78" s="29"/>
      <c r="E78" s="37">
        <f>ROUND(E77*C78,2)</f>
        <v>5.63</v>
      </c>
      <c r="F78" s="24"/>
    </row>
    <row r="79" spans="1:6" ht="13.5" customHeight="1" x14ac:dyDescent="0.2">
      <c r="A79" s="24"/>
      <c r="B79" s="29" t="s">
        <v>4</v>
      </c>
      <c r="C79" s="34">
        <v>7.4999999999999997E-2</v>
      </c>
      <c r="D79" s="29"/>
      <c r="E79" s="38">
        <f>ROUND((E77+E78)*C79,2)</f>
        <v>8.86</v>
      </c>
      <c r="F79" s="24"/>
    </row>
    <row r="80" spans="1:6" ht="13.5" customHeight="1" x14ac:dyDescent="0.2">
      <c r="A80" s="24"/>
      <c r="B80" s="29"/>
      <c r="C80" s="29"/>
      <c r="D80" s="29"/>
      <c r="E80" s="29"/>
      <c r="F80" s="24"/>
    </row>
    <row r="81" spans="1:6" ht="13.5" customHeight="1" thickBot="1" x14ac:dyDescent="0.25">
      <c r="A81" s="24"/>
      <c r="B81" s="28" t="s">
        <v>17</v>
      </c>
      <c r="C81" s="29"/>
      <c r="D81" s="29"/>
      <c r="E81" s="35">
        <f>SUM(E75:E79)</f>
        <v>126.99</v>
      </c>
      <c r="F81" s="24"/>
    </row>
    <row r="82" spans="1:6" ht="15.75" thickTop="1" x14ac:dyDescent="0.2">
      <c r="A82" s="24"/>
      <c r="B82" s="161"/>
      <c r="C82" s="161"/>
      <c r="D82" s="161"/>
      <c r="E82" s="39"/>
      <c r="F82" s="24"/>
    </row>
    <row r="83" spans="1:6" ht="15" x14ac:dyDescent="0.2">
      <c r="A83" s="24"/>
      <c r="B83" s="160" t="s">
        <v>19</v>
      </c>
      <c r="C83" s="160"/>
      <c r="D83" s="160"/>
      <c r="E83" s="39">
        <v>0</v>
      </c>
      <c r="F83" s="24"/>
    </row>
    <row r="84" spans="1:6" ht="15" x14ac:dyDescent="0.2">
      <c r="A84" s="24"/>
      <c r="B84" s="161"/>
      <c r="C84" s="161"/>
      <c r="D84" s="161"/>
      <c r="E84" s="39"/>
      <c r="F84" s="24"/>
    </row>
    <row r="85" spans="1:6" ht="19.5" customHeight="1" x14ac:dyDescent="0.2">
      <c r="A85" s="24"/>
      <c r="B85" s="40" t="s">
        <v>18</v>
      </c>
      <c r="C85" s="41"/>
      <c r="D85" s="41"/>
      <c r="E85" s="42">
        <f>E81-E83</f>
        <v>126.99</v>
      </c>
      <c r="F85" s="24"/>
    </row>
    <row r="86" spans="1:6" ht="13.5" customHeight="1" x14ac:dyDescent="0.2">
      <c r="A86" s="24"/>
      <c r="B86" s="24"/>
      <c r="C86" s="24"/>
      <c r="D86" s="24"/>
      <c r="E86" s="24"/>
      <c r="F86" s="24"/>
    </row>
    <row r="87" spans="1:6" x14ac:dyDescent="0.2">
      <c r="A87" s="24"/>
      <c r="B87" s="24"/>
      <c r="C87" s="24"/>
      <c r="D87" s="24"/>
      <c r="E87" s="24"/>
      <c r="F87" s="24"/>
    </row>
    <row r="88" spans="1:6" x14ac:dyDescent="0.2">
      <c r="A88" s="24"/>
      <c r="B88" s="156"/>
      <c r="C88" s="156"/>
      <c r="D88" s="156"/>
      <c r="E88" s="156"/>
      <c r="F88" s="24"/>
    </row>
    <row r="89" spans="1:6" ht="14.25" x14ac:dyDescent="0.2">
      <c r="A89" s="164" t="s">
        <v>24</v>
      </c>
      <c r="B89" s="164"/>
      <c r="C89" s="164"/>
      <c r="D89" s="164"/>
      <c r="E89" s="164"/>
      <c r="F89" s="164"/>
    </row>
    <row r="90" spans="1:6" ht="14.25" x14ac:dyDescent="0.2">
      <c r="A90" s="162" t="s">
        <v>7</v>
      </c>
      <c r="B90" s="162"/>
      <c r="C90" s="162"/>
      <c r="D90" s="162"/>
      <c r="E90" s="162"/>
      <c r="F90" s="162"/>
    </row>
    <row r="91" spans="1:6" x14ac:dyDescent="0.2">
      <c r="A91" s="24"/>
      <c r="B91" s="24"/>
      <c r="C91" s="24"/>
      <c r="D91" s="24"/>
      <c r="E91" s="24"/>
      <c r="F91" s="24"/>
    </row>
    <row r="92" spans="1:6" x14ac:dyDescent="0.2">
      <c r="A92" s="24"/>
      <c r="B92" s="157"/>
      <c r="C92" s="157"/>
      <c r="D92" s="157"/>
      <c r="E92" s="157"/>
      <c r="F92" s="24"/>
    </row>
    <row r="93" spans="1:6" ht="15" x14ac:dyDescent="0.2">
      <c r="A93" s="163" t="s">
        <v>8</v>
      </c>
      <c r="B93" s="163"/>
      <c r="C93" s="163"/>
      <c r="D93" s="163"/>
      <c r="E93" s="163"/>
      <c r="F93" s="163"/>
    </row>
    <row r="95" spans="1:6" ht="39.75" customHeight="1" x14ac:dyDescent="0.2">
      <c r="B95" s="154"/>
      <c r="C95" s="155"/>
      <c r="D95" s="155"/>
    </row>
    <row r="96" spans="1:6" ht="13.5" customHeight="1" x14ac:dyDescent="0.2"/>
    <row r="97" spans="2:4" x14ac:dyDescent="0.2">
      <c r="B97" s="16"/>
      <c r="C97" s="16"/>
      <c r="D97" s="16"/>
    </row>
  </sheetData>
  <mergeCells count="49">
    <mergeCell ref="B95:D95"/>
    <mergeCell ref="B84:D84"/>
    <mergeCell ref="B88:E88"/>
    <mergeCell ref="A89:F89"/>
    <mergeCell ref="A90:F90"/>
    <mergeCell ref="B92:E92"/>
    <mergeCell ref="A93:F93"/>
    <mergeCell ref="B83:D83"/>
    <mergeCell ref="B64:D64"/>
    <mergeCell ref="B65:D65"/>
    <mergeCell ref="B66:D66"/>
    <mergeCell ref="B67:D67"/>
    <mergeCell ref="B68:D68"/>
    <mergeCell ref="B69:D69"/>
    <mergeCell ref="B70:D70"/>
    <mergeCell ref="B71:D71"/>
    <mergeCell ref="B72:D72"/>
    <mergeCell ref="B73:D73"/>
    <mergeCell ref="B82:D82"/>
    <mergeCell ref="B63:D63"/>
    <mergeCell ref="B52:D52"/>
    <mergeCell ref="B53:D53"/>
    <mergeCell ref="B54:D54"/>
    <mergeCell ref="B55:D55"/>
    <mergeCell ref="B56:D56"/>
    <mergeCell ref="B57:D57"/>
    <mergeCell ref="B58:D58"/>
    <mergeCell ref="B59:D59"/>
    <mergeCell ref="B60:D60"/>
    <mergeCell ref="B61:D61"/>
    <mergeCell ref="B62:D62"/>
    <mergeCell ref="B51:D51"/>
    <mergeCell ref="B39:D39"/>
    <mergeCell ref="B40:D40"/>
    <mergeCell ref="B41:D41"/>
    <mergeCell ref="B42:D42"/>
    <mergeCell ref="B44:D44"/>
    <mergeCell ref="B45:D45"/>
    <mergeCell ref="B46:D46"/>
    <mergeCell ref="B47:D47"/>
    <mergeCell ref="B48:D48"/>
    <mergeCell ref="B49:D49"/>
    <mergeCell ref="B50:D50"/>
    <mergeCell ref="B38:D38"/>
    <mergeCell ref="A31:F31"/>
    <mergeCell ref="B34:D34"/>
    <mergeCell ref="B35:D35"/>
    <mergeCell ref="B36:D36"/>
    <mergeCell ref="B37:D37"/>
  </mergeCells>
  <dataValidations count="1">
    <dataValidation type="list" allowBlank="1" showInputMessage="1" showErrorMessage="1" sqref="B82:B84 B34:B73 B12:B20" xr:uid="{00000000-0002-0000-04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4"/>
  <sheetViews>
    <sheetView view="pageBreakPreview" zoomScale="80" zoomScaleNormal="100" zoomScaleSheetLayoutView="80" workbookViewId="0">
      <selection activeCell="B61" sqref="B6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331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42.75" x14ac:dyDescent="0.2">
      <c r="A37" s="24"/>
      <c r="B37" s="48" t="s">
        <v>333</v>
      </c>
      <c r="C37" s="47">
        <v>4.75</v>
      </c>
      <c r="D37" s="31">
        <v>225</v>
      </c>
      <c r="E37" s="49">
        <f>-C37*D37</f>
        <v>-1068.75</v>
      </c>
      <c r="F37" s="24"/>
    </row>
    <row r="38" spans="1:6" ht="14.25" x14ac:dyDescent="0.2">
      <c r="A38" s="24"/>
      <c r="B38" s="25"/>
      <c r="C38" s="47"/>
      <c r="D38" s="31"/>
      <c r="E38" s="31"/>
      <c r="F38" s="24"/>
    </row>
    <row r="39" spans="1:6" ht="42.75" x14ac:dyDescent="0.2">
      <c r="A39" s="24"/>
      <c r="B39" s="48" t="s">
        <v>334</v>
      </c>
      <c r="C39" s="47">
        <v>5.5</v>
      </c>
      <c r="D39" s="31">
        <v>225</v>
      </c>
      <c r="E39" s="49">
        <f>-C39*D39</f>
        <v>-1237.5</v>
      </c>
      <c r="F39" s="24"/>
    </row>
    <row r="40" spans="1:6" x14ac:dyDescent="0.2">
      <c r="A40" s="24"/>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-2306.25</v>
      </c>
      <c r="F71" s="24"/>
    </row>
    <row r="72" spans="1:6" ht="13.5" customHeight="1" x14ac:dyDescent="0.2">
      <c r="A72" s="24"/>
      <c r="B72" s="36" t="s">
        <v>13</v>
      </c>
      <c r="C72" s="29"/>
      <c r="D72" s="29"/>
      <c r="E72" s="33">
        <v>0</v>
      </c>
      <c r="F72" s="24"/>
    </row>
    <row r="73" spans="1:6" ht="13.5" customHeight="1" x14ac:dyDescent="0.2">
      <c r="A73" s="24"/>
      <c r="B73" s="36" t="s">
        <v>336</v>
      </c>
      <c r="C73" s="29"/>
      <c r="D73" s="29"/>
      <c r="E73" s="33">
        <v>-250</v>
      </c>
      <c r="F73" s="24"/>
    </row>
    <row r="74" spans="1:6" ht="13.5" customHeight="1" x14ac:dyDescent="0.2">
      <c r="A74" s="24"/>
      <c r="B74" s="28" t="s">
        <v>15</v>
      </c>
      <c r="C74" s="29"/>
      <c r="D74" s="29"/>
      <c r="E74" s="32">
        <f>SUM(E71:E73)</f>
        <v>-2556.25</v>
      </c>
      <c r="F74" s="24"/>
    </row>
    <row r="75" spans="1:6" ht="13.5" customHeight="1" x14ac:dyDescent="0.2">
      <c r="A75" s="24"/>
      <c r="B75" s="29" t="s">
        <v>5</v>
      </c>
      <c r="C75" s="34">
        <v>0.05</v>
      </c>
      <c r="D75" s="29"/>
      <c r="E75" s="37">
        <f>ROUND(E74*C75,2)</f>
        <v>-127.81</v>
      </c>
      <c r="F75" s="24"/>
    </row>
    <row r="76" spans="1:6" ht="13.5" customHeight="1" x14ac:dyDescent="0.2">
      <c r="A76" s="24"/>
      <c r="B76" s="29" t="s">
        <v>4</v>
      </c>
      <c r="C76" s="54">
        <v>9.9750000000000005E-2</v>
      </c>
      <c r="D76" s="29"/>
      <c r="E76" s="38">
        <f>ROUND(E74*C76,2)</f>
        <v>-254.99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-2939.05</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-2939.05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4"/>
  <sheetViews>
    <sheetView view="pageBreakPreview" zoomScale="80" zoomScaleNormal="100" zoomScaleSheetLayoutView="80" workbookViewId="0">
      <selection activeCell="B66" sqref="B6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342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343</v>
      </c>
      <c r="C37" s="47">
        <v>0.75</v>
      </c>
      <c r="D37" s="31">
        <v>225</v>
      </c>
      <c r="E37" s="49">
        <f>C37*D37</f>
        <v>168.75</v>
      </c>
      <c r="F37" s="24"/>
    </row>
    <row r="38" spans="1:6" ht="14.25" x14ac:dyDescent="0.2">
      <c r="A38" s="24"/>
      <c r="B38" s="25"/>
      <c r="C38" s="47"/>
      <c r="D38" s="31"/>
      <c r="E38" s="31"/>
      <c r="F38" s="24"/>
    </row>
    <row r="39" spans="1:6" ht="14.25" x14ac:dyDescent="0.2">
      <c r="A39" s="24"/>
      <c r="B39" s="48" t="s">
        <v>344</v>
      </c>
      <c r="C39" s="47">
        <v>0.25</v>
      </c>
      <c r="D39" s="31">
        <v>225</v>
      </c>
      <c r="E39" s="49">
        <f>C39*D39</f>
        <v>56.25</v>
      </c>
      <c r="F39" s="24"/>
    </row>
    <row r="40" spans="1:6" x14ac:dyDescent="0.2">
      <c r="A40" s="24"/>
      <c r="F40" s="24"/>
    </row>
    <row r="41" spans="1:6" ht="13.5" customHeight="1" x14ac:dyDescent="0.2">
      <c r="A41" s="24"/>
      <c r="B41" s="48" t="s">
        <v>345</v>
      </c>
      <c r="C41" s="47">
        <v>0.4</v>
      </c>
      <c r="D41" s="31">
        <v>225</v>
      </c>
      <c r="E41" s="49">
        <f>C41*D41</f>
        <v>90</v>
      </c>
      <c r="F41" s="24"/>
    </row>
    <row r="42" spans="1:6" ht="14.25" x14ac:dyDescent="0.2">
      <c r="A42" s="24"/>
      <c r="B42" s="48"/>
      <c r="C42" s="51"/>
      <c r="D42" s="50"/>
      <c r="E42" s="31"/>
      <c r="F42" s="24"/>
    </row>
    <row r="43" spans="1:6" ht="14.25" x14ac:dyDescent="0.2">
      <c r="A43" s="24"/>
      <c r="B43" s="48" t="s">
        <v>346</v>
      </c>
      <c r="C43" s="47">
        <v>0.25</v>
      </c>
      <c r="D43" s="31">
        <v>225</v>
      </c>
      <c r="E43" s="49">
        <f>C43*D43</f>
        <v>56.25</v>
      </c>
      <c r="F43" s="24"/>
    </row>
    <row r="44" spans="1:6" ht="14.25" x14ac:dyDescent="0.2">
      <c r="A44" s="24"/>
      <c r="B44" s="25"/>
      <c r="C44" s="47"/>
      <c r="D44" s="31"/>
      <c r="E44" s="31"/>
      <c r="F44" s="24"/>
    </row>
    <row r="45" spans="1:6" ht="14.25" x14ac:dyDescent="0.2">
      <c r="A45" s="24"/>
      <c r="B45" s="48" t="s">
        <v>347</v>
      </c>
      <c r="C45" s="47">
        <v>2.25</v>
      </c>
      <c r="D45" s="31">
        <v>225</v>
      </c>
      <c r="E45" s="49">
        <f>C45*D45</f>
        <v>506.25</v>
      </c>
      <c r="F45" s="24"/>
    </row>
    <row r="46" spans="1:6" ht="14.25" x14ac:dyDescent="0.2">
      <c r="A46" s="24"/>
      <c r="B46" s="48"/>
      <c r="C46" s="47"/>
      <c r="D46" s="31"/>
      <c r="E46" s="49"/>
      <c r="F46" s="24"/>
    </row>
    <row r="47" spans="1:6" ht="14.25" x14ac:dyDescent="0.2">
      <c r="A47" s="24"/>
      <c r="B47" s="48" t="s">
        <v>348</v>
      </c>
      <c r="C47" s="47">
        <v>3</v>
      </c>
      <c r="D47" s="31">
        <v>225</v>
      </c>
      <c r="E47" s="49">
        <f>C47*D47</f>
        <v>675</v>
      </c>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1552.5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1552.5</v>
      </c>
      <c r="F74" s="24"/>
    </row>
    <row r="75" spans="1:6" ht="13.5" customHeight="1" x14ac:dyDescent="0.2">
      <c r="A75" s="24"/>
      <c r="B75" s="29" t="s">
        <v>5</v>
      </c>
      <c r="C75" s="34">
        <v>0.05</v>
      </c>
      <c r="D75" s="29"/>
      <c r="E75" s="37">
        <f>ROUND(E74*C75,2)</f>
        <v>77.63</v>
      </c>
      <c r="F75" s="24"/>
    </row>
    <row r="76" spans="1:6" ht="13.5" customHeight="1" x14ac:dyDescent="0.2">
      <c r="A76" s="24"/>
      <c r="B76" s="29" t="s">
        <v>4</v>
      </c>
      <c r="C76" s="54">
        <v>9.9750000000000005E-2</v>
      </c>
      <c r="D76" s="29"/>
      <c r="E76" s="38">
        <f>ROUND(E74*C76,2)</f>
        <v>154.86000000000001</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1784.9900000000002</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1784.9900000000002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9" xr:uid="{00000000-0002-0000-32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4"/>
  <sheetViews>
    <sheetView view="pageBreakPreview" zoomScale="80" zoomScaleNormal="100" zoomScaleSheetLayoutView="80" workbookViewId="0">
      <selection activeCell="B51" sqref="B5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349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347</v>
      </c>
      <c r="C37" s="47">
        <v>2.5</v>
      </c>
      <c r="D37" s="31">
        <v>225</v>
      </c>
      <c r="E37" s="49">
        <f>C37*D37</f>
        <v>562.5</v>
      </c>
      <c r="F37" s="24"/>
    </row>
    <row r="38" spans="1:6" ht="14.25" x14ac:dyDescent="0.2">
      <c r="A38" s="24"/>
      <c r="B38" s="25"/>
      <c r="C38" s="47"/>
      <c r="D38" s="31"/>
      <c r="E38" s="31"/>
      <c r="F38" s="24"/>
    </row>
    <row r="39" spans="1:6" ht="14.25" x14ac:dyDescent="0.2">
      <c r="A39" s="24"/>
      <c r="B39" s="48" t="s">
        <v>351</v>
      </c>
      <c r="C39" s="47">
        <v>0.4</v>
      </c>
      <c r="D39" s="31">
        <v>225</v>
      </c>
      <c r="E39" s="49">
        <f>C39*D39</f>
        <v>90</v>
      </c>
      <c r="F39" s="24"/>
    </row>
    <row r="40" spans="1:6" ht="14.25" x14ac:dyDescent="0.2">
      <c r="A40" s="24"/>
      <c r="C40" s="47"/>
      <c r="D40" s="31"/>
      <c r="F40" s="24"/>
    </row>
    <row r="41" spans="1:6" ht="13.5" customHeight="1" x14ac:dyDescent="0.2">
      <c r="A41" s="24"/>
      <c r="B41" s="48"/>
      <c r="C41" s="47"/>
      <c r="D41" s="31"/>
      <c r="E41" s="49"/>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652.5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652.5</v>
      </c>
      <c r="F74" s="24"/>
    </row>
    <row r="75" spans="1:6" ht="13.5" customHeight="1" x14ac:dyDescent="0.2">
      <c r="A75" s="24"/>
      <c r="B75" s="29" t="s">
        <v>5</v>
      </c>
      <c r="C75" s="34">
        <v>0.05</v>
      </c>
      <c r="D75" s="29"/>
      <c r="E75" s="37">
        <f>ROUND(E74*C75,2)</f>
        <v>32.630000000000003</v>
      </c>
      <c r="F75" s="24"/>
    </row>
    <row r="76" spans="1:6" ht="13.5" customHeight="1" x14ac:dyDescent="0.2">
      <c r="A76" s="24"/>
      <c r="B76" s="29" t="s">
        <v>4</v>
      </c>
      <c r="C76" s="54">
        <v>9.9750000000000005E-2</v>
      </c>
      <c r="D76" s="29"/>
      <c r="E76" s="38">
        <f>ROUND(E74*C76,2)</f>
        <v>65.09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750.22</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750.22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3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4"/>
  <sheetViews>
    <sheetView view="pageBreakPreview" zoomScale="80" zoomScaleNormal="100" zoomScaleSheetLayoutView="80" workbookViewId="0">
      <selection activeCell="D41" sqref="D41: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354</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355</v>
      </c>
      <c r="C37" s="47">
        <v>0.25</v>
      </c>
      <c r="D37" s="31">
        <v>225</v>
      </c>
      <c r="E37" s="49">
        <f>C37*D37</f>
        <v>56.25</v>
      </c>
      <c r="F37" s="24"/>
    </row>
    <row r="38" spans="1:6" ht="14.25" x14ac:dyDescent="0.2">
      <c r="A38" s="24"/>
      <c r="B38" s="25"/>
      <c r="C38" s="47"/>
      <c r="D38" s="31"/>
      <c r="E38" s="31"/>
      <c r="F38" s="24"/>
    </row>
    <row r="39" spans="1:6" ht="14.25" x14ac:dyDescent="0.2">
      <c r="A39" s="24"/>
      <c r="B39" s="48" t="s">
        <v>356</v>
      </c>
      <c r="C39" s="47">
        <v>0.6</v>
      </c>
      <c r="D39" s="31">
        <v>225</v>
      </c>
      <c r="E39" s="49">
        <f>C39*D39</f>
        <v>135</v>
      </c>
      <c r="F39" s="24"/>
    </row>
    <row r="40" spans="1:6" ht="14.25" x14ac:dyDescent="0.2">
      <c r="A40" s="24"/>
      <c r="C40" s="47"/>
      <c r="D40" s="31"/>
      <c r="F40" s="24"/>
    </row>
    <row r="41" spans="1:6" ht="13.5" customHeight="1" x14ac:dyDescent="0.2">
      <c r="A41" s="24"/>
      <c r="B41" s="48" t="s">
        <v>357</v>
      </c>
      <c r="C41" s="47">
        <v>0.5</v>
      </c>
      <c r="D41" s="31">
        <v>225</v>
      </c>
      <c r="E41" s="49">
        <f>C41*D41</f>
        <v>112.5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303.75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303.75</v>
      </c>
      <c r="F74" s="24"/>
    </row>
    <row r="75" spans="1:6" ht="13.5" customHeight="1" x14ac:dyDescent="0.2">
      <c r="A75" s="24"/>
      <c r="B75" s="29" t="s">
        <v>5</v>
      </c>
      <c r="C75" s="34">
        <v>0.05</v>
      </c>
      <c r="D75" s="29"/>
      <c r="E75" s="37">
        <f>ROUND(E74*C75,2)</f>
        <v>15.19</v>
      </c>
      <c r="F75" s="24"/>
    </row>
    <row r="76" spans="1:6" ht="13.5" customHeight="1" x14ac:dyDescent="0.2">
      <c r="A76" s="24"/>
      <c r="B76" s="29" t="s">
        <v>4</v>
      </c>
      <c r="C76" s="54">
        <v>9.9750000000000005E-2</v>
      </c>
      <c r="D76" s="29"/>
      <c r="E76" s="38">
        <f>ROUND(E74*C76,2)</f>
        <v>30.3</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349.24</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349.24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4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4"/>
  <sheetViews>
    <sheetView view="pageBreakPreview" zoomScale="80" zoomScaleNormal="100" zoomScaleSheetLayoutView="80" workbookViewId="0">
      <selection activeCell="C46" sqref="C46"/>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359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361</v>
      </c>
      <c r="C37" s="47">
        <v>0.25</v>
      </c>
      <c r="D37" s="31">
        <v>225</v>
      </c>
      <c r="E37" s="49">
        <f>C37*D37</f>
        <v>56.25</v>
      </c>
      <c r="F37" s="24"/>
    </row>
    <row r="38" spans="1:6" ht="14.25" x14ac:dyDescent="0.2">
      <c r="A38" s="24"/>
      <c r="B38" s="25"/>
      <c r="C38" s="47"/>
      <c r="D38" s="31"/>
      <c r="E38" s="31"/>
      <c r="F38" s="24"/>
    </row>
    <row r="39" spans="1:6" ht="14.25" x14ac:dyDescent="0.2">
      <c r="A39" s="24"/>
      <c r="B39" s="48" t="s">
        <v>362</v>
      </c>
      <c r="C39" s="47">
        <v>0.5</v>
      </c>
      <c r="D39" s="31">
        <v>225</v>
      </c>
      <c r="E39" s="49">
        <f>C39*D39</f>
        <v>112.5</v>
      </c>
      <c r="F39" s="24"/>
    </row>
    <row r="40" spans="1:6" ht="14.25" x14ac:dyDescent="0.2">
      <c r="A40" s="24"/>
      <c r="C40" s="47"/>
      <c r="D40" s="31"/>
      <c r="F40" s="24"/>
    </row>
    <row r="41" spans="1:6" ht="13.5" customHeight="1" x14ac:dyDescent="0.2">
      <c r="A41" s="24"/>
      <c r="B41" s="48" t="s">
        <v>363</v>
      </c>
      <c r="C41" s="47">
        <v>0.4</v>
      </c>
      <c r="D41" s="31">
        <v>225</v>
      </c>
      <c r="E41" s="49">
        <f>C41*D41</f>
        <v>90</v>
      </c>
      <c r="F41" s="24"/>
    </row>
    <row r="42" spans="1:6" ht="14.25" x14ac:dyDescent="0.2">
      <c r="A42" s="24"/>
      <c r="B42" s="48"/>
      <c r="C42" s="51"/>
      <c r="D42" s="50"/>
      <c r="E42" s="31"/>
      <c r="F42" s="24"/>
    </row>
    <row r="43" spans="1:6" ht="14.25" x14ac:dyDescent="0.2">
      <c r="A43" s="24"/>
      <c r="B43" s="48" t="s">
        <v>364</v>
      </c>
      <c r="C43" s="47">
        <v>0.5</v>
      </c>
      <c r="D43" s="31">
        <v>225</v>
      </c>
      <c r="E43" s="49">
        <f>C43*D43</f>
        <v>112.5</v>
      </c>
      <c r="F43" s="24"/>
    </row>
    <row r="44" spans="1:6" ht="14.25" x14ac:dyDescent="0.2">
      <c r="A44" s="24"/>
      <c r="B44" s="25"/>
      <c r="C44" s="47"/>
      <c r="D44" s="31"/>
      <c r="E44" s="31"/>
      <c r="F44" s="24"/>
    </row>
    <row r="45" spans="1:6" ht="14.25" x14ac:dyDescent="0.2">
      <c r="A45" s="24"/>
      <c r="B45" s="48" t="s">
        <v>365</v>
      </c>
      <c r="C45" s="47">
        <v>0.5</v>
      </c>
      <c r="D45" s="31">
        <v>225</v>
      </c>
      <c r="E45" s="49">
        <f>C45*D45</f>
        <v>112.5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483.75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483.75</v>
      </c>
      <c r="F74" s="24"/>
    </row>
    <row r="75" spans="1:6" ht="13.5" customHeight="1" x14ac:dyDescent="0.2">
      <c r="A75" s="24"/>
      <c r="B75" s="29" t="s">
        <v>5</v>
      </c>
      <c r="C75" s="34">
        <v>0.05</v>
      </c>
      <c r="D75" s="29"/>
      <c r="E75" s="37">
        <f>ROUND(E74*C75,2)</f>
        <v>24.19</v>
      </c>
      <c r="F75" s="24"/>
    </row>
    <row r="76" spans="1:6" ht="13.5" customHeight="1" x14ac:dyDescent="0.2">
      <c r="A76" s="24"/>
      <c r="B76" s="29" t="s">
        <v>4</v>
      </c>
      <c r="C76" s="54">
        <v>9.9750000000000005E-2</v>
      </c>
      <c r="D76" s="29"/>
      <c r="E76" s="38">
        <f>ROUND(E74*C76,2)</f>
        <v>48.25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556.19000000000005</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556.19000000000005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5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4"/>
  <sheetViews>
    <sheetView view="pageBreakPreview" zoomScale="80" zoomScaleNormal="100" zoomScaleSheetLayoutView="80" workbookViewId="0">
      <selection activeCell="E41" sqref="E4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366</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367</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368</v>
      </c>
      <c r="C37" s="47">
        <v>0.25</v>
      </c>
      <c r="D37" s="31">
        <v>225</v>
      </c>
      <c r="E37" s="49">
        <f>C37*D37</f>
        <v>56.25</v>
      </c>
      <c r="F37" s="24"/>
    </row>
    <row r="38" spans="1:6" ht="14.25" x14ac:dyDescent="0.2">
      <c r="A38" s="24"/>
      <c r="B38" s="25"/>
      <c r="C38" s="47"/>
      <c r="D38" s="31"/>
      <c r="E38" s="31"/>
      <c r="F38" s="24"/>
    </row>
    <row r="39" spans="1:6" ht="14.25" x14ac:dyDescent="0.2">
      <c r="A39" s="24"/>
      <c r="B39" s="48" t="s">
        <v>369</v>
      </c>
      <c r="C39" s="47">
        <v>0.25</v>
      </c>
      <c r="D39" s="31">
        <v>225</v>
      </c>
      <c r="E39" s="49">
        <f>C39*D39</f>
        <v>56.25</v>
      </c>
      <c r="F39" s="24"/>
    </row>
    <row r="40" spans="1:6" ht="14.25" x14ac:dyDescent="0.2">
      <c r="A40" s="24"/>
      <c r="C40" s="47"/>
      <c r="D40" s="31"/>
      <c r="F40" s="24"/>
    </row>
    <row r="41" spans="1:6" ht="13.5" customHeight="1" x14ac:dyDescent="0.2">
      <c r="A41" s="24"/>
      <c r="B41" s="48" t="s">
        <v>370</v>
      </c>
      <c r="C41" s="47">
        <v>0.75</v>
      </c>
      <c r="D41" s="31">
        <v>225</v>
      </c>
      <c r="E41" s="49">
        <f>C41*D41</f>
        <v>168.75</v>
      </c>
      <c r="F41" s="24"/>
    </row>
    <row r="42" spans="1:6" ht="14.25" x14ac:dyDescent="0.2">
      <c r="A42" s="24"/>
      <c r="B42" s="48"/>
      <c r="C42" s="51"/>
      <c r="D42" s="50"/>
      <c r="E42" s="31"/>
      <c r="F42" s="24"/>
    </row>
    <row r="43" spans="1:6" ht="14.25" x14ac:dyDescent="0.2">
      <c r="A43" s="24"/>
      <c r="B43" s="48"/>
      <c r="C43" s="47"/>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281.25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281.25</v>
      </c>
      <c r="F74" s="24"/>
    </row>
    <row r="75" spans="1:6" ht="13.5" customHeight="1" x14ac:dyDescent="0.2">
      <c r="A75" s="24"/>
      <c r="B75" s="29" t="s">
        <v>5</v>
      </c>
      <c r="C75" s="34">
        <v>0.05</v>
      </c>
      <c r="D75" s="29"/>
      <c r="E75" s="37">
        <f>ROUND(E74*C75,2)</f>
        <v>14.06</v>
      </c>
      <c r="F75" s="24"/>
    </row>
    <row r="76" spans="1:6" ht="13.5" customHeight="1" x14ac:dyDescent="0.2">
      <c r="A76" s="24"/>
      <c r="B76" s="29" t="s">
        <v>4</v>
      </c>
      <c r="C76" s="54">
        <v>9.9750000000000005E-2</v>
      </c>
      <c r="D76" s="29"/>
      <c r="E76" s="38">
        <f>ROUND(E74*C76,2)</f>
        <v>28.05</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323.36</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323.36</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6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4"/>
  <sheetViews>
    <sheetView view="pageBreakPreview" topLeftCell="A4" zoomScale="80" zoomScaleNormal="100" zoomScaleSheetLayoutView="80" workbookViewId="0">
      <selection activeCell="E78" sqref="E7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373</v>
      </c>
      <c r="C37" s="55">
        <v>0.25</v>
      </c>
      <c r="D37" s="31">
        <v>225</v>
      </c>
      <c r="E37" s="49">
        <f>C37*D37</f>
        <v>56.25</v>
      </c>
      <c r="F37" s="24"/>
    </row>
    <row r="38" spans="1:6" ht="14.25" x14ac:dyDescent="0.2">
      <c r="A38" s="24"/>
      <c r="B38" s="25"/>
      <c r="C38" s="55"/>
      <c r="D38" s="31"/>
      <c r="E38" s="31"/>
      <c r="F38" s="24"/>
    </row>
    <row r="39" spans="1:6" ht="14.25" x14ac:dyDescent="0.2">
      <c r="A39" s="24"/>
      <c r="B39" s="48" t="s">
        <v>374</v>
      </c>
      <c r="C39" s="55">
        <v>0.25</v>
      </c>
      <c r="D39" s="31">
        <v>225</v>
      </c>
      <c r="E39" s="49">
        <f>C39*D39</f>
        <v>56.25</v>
      </c>
      <c r="F39" s="24"/>
    </row>
    <row r="40" spans="1:6" ht="14.25" x14ac:dyDescent="0.2">
      <c r="A40" s="24"/>
      <c r="C40" s="55"/>
      <c r="D40" s="31"/>
      <c r="F40" s="24"/>
    </row>
    <row r="41" spans="1:6" ht="13.5" customHeight="1" x14ac:dyDescent="0.2">
      <c r="A41" s="24"/>
      <c r="B41" s="48" t="s">
        <v>375</v>
      </c>
      <c r="C41" s="55">
        <v>0.25</v>
      </c>
      <c r="D41" s="31">
        <v>225</v>
      </c>
      <c r="E41" s="49">
        <f>C41*D41</f>
        <v>56.25</v>
      </c>
      <c r="F41" s="24"/>
    </row>
    <row r="42" spans="1:6" ht="14.25" x14ac:dyDescent="0.2">
      <c r="A42" s="24"/>
      <c r="B42" s="48"/>
      <c r="C42" s="51"/>
      <c r="D42" s="50"/>
      <c r="E42" s="31"/>
      <c r="F42" s="24"/>
    </row>
    <row r="43" spans="1:6" ht="14.25" x14ac:dyDescent="0.2">
      <c r="A43" s="24"/>
      <c r="B43" s="48" t="s">
        <v>376</v>
      </c>
      <c r="C43" s="47">
        <v>0.75</v>
      </c>
      <c r="D43" s="31">
        <v>225</v>
      </c>
      <c r="E43" s="49">
        <f>C43*D43</f>
        <v>168.75</v>
      </c>
      <c r="F43" s="24"/>
    </row>
    <row r="44" spans="1:6" ht="14.25" x14ac:dyDescent="0.2">
      <c r="A44" s="24"/>
      <c r="B44" s="25"/>
      <c r="C44" s="47"/>
      <c r="D44" s="31"/>
      <c r="E44" s="31"/>
      <c r="F44" s="24"/>
    </row>
    <row r="45" spans="1:6" ht="14.25" x14ac:dyDescent="0.2">
      <c r="A45" s="24"/>
      <c r="B45" s="48" t="s">
        <v>377</v>
      </c>
      <c r="C45" s="47">
        <v>0.25</v>
      </c>
      <c r="D45" s="31">
        <v>225</v>
      </c>
      <c r="E45" s="49">
        <f>C45*D45</f>
        <v>56.25</v>
      </c>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7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4"/>
  <sheetViews>
    <sheetView view="pageBreakPreview" topLeftCell="A31" zoomScale="80" zoomScaleNormal="100" zoomScaleSheetLayoutView="80" workbookViewId="0">
      <selection activeCell="E71" sqref="E71"/>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379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378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380</v>
      </c>
      <c r="C37" s="55">
        <v>1</v>
      </c>
      <c r="D37" s="31">
        <v>225</v>
      </c>
      <c r="E37" s="49">
        <f>C37*D37</f>
        <v>225</v>
      </c>
      <c r="F37" s="24"/>
    </row>
    <row r="38" spans="1:6" ht="14.25" x14ac:dyDescent="0.2">
      <c r="A38" s="24"/>
      <c r="B38" s="25"/>
      <c r="C38" s="55"/>
      <c r="D38" s="31"/>
      <c r="E38" s="31"/>
      <c r="F38" s="24"/>
    </row>
    <row r="39" spans="1:6" ht="14.25" x14ac:dyDescent="0.2">
      <c r="A39" s="24"/>
      <c r="B39" s="48" t="s">
        <v>381</v>
      </c>
      <c r="C39" s="55">
        <v>0.25</v>
      </c>
      <c r="D39" s="31">
        <v>225</v>
      </c>
      <c r="E39" s="49">
        <f>C39*D39</f>
        <v>56.25</v>
      </c>
      <c r="F39" s="24"/>
    </row>
    <row r="40" spans="1:6" ht="14.25" x14ac:dyDescent="0.2">
      <c r="A40" s="24"/>
      <c r="C40" s="55"/>
      <c r="D40" s="31"/>
      <c r="F40" s="24"/>
    </row>
    <row r="41" spans="1:6" ht="13.5" customHeight="1" x14ac:dyDescent="0.2">
      <c r="A41" s="24"/>
      <c r="B41" s="48" t="s">
        <v>382</v>
      </c>
      <c r="C41" s="55">
        <v>0.25</v>
      </c>
      <c r="D41" s="31">
        <v>225</v>
      </c>
      <c r="E41" s="49">
        <f>C41*D41</f>
        <v>56.25</v>
      </c>
      <c r="F41" s="24"/>
    </row>
    <row r="42" spans="1:6" ht="14.25" x14ac:dyDescent="0.2">
      <c r="A42" s="24"/>
      <c r="B42" s="48"/>
      <c r="C42" s="51"/>
      <c r="D42" s="50"/>
      <c r="E42" s="31"/>
      <c r="F42" s="24"/>
    </row>
    <row r="43" spans="1:6" ht="14.25" x14ac:dyDescent="0.2">
      <c r="A43" s="24"/>
      <c r="B43" s="48" t="s">
        <v>383</v>
      </c>
      <c r="C43" s="55">
        <v>0.25</v>
      </c>
      <c r="D43" s="31">
        <v>225</v>
      </c>
      <c r="E43" s="49">
        <f>C43*D43</f>
        <v>56.25</v>
      </c>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393.75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393.75</v>
      </c>
      <c r="F74" s="24"/>
    </row>
    <row r="75" spans="1:6" ht="13.5" customHeight="1" x14ac:dyDescent="0.2">
      <c r="A75" s="24"/>
      <c r="B75" s="29" t="s">
        <v>5</v>
      </c>
      <c r="C75" s="34">
        <v>0.05</v>
      </c>
      <c r="D75" s="29"/>
      <c r="E75" s="37">
        <f>ROUND(E74*C75,2)</f>
        <v>19.690000000000001</v>
      </c>
      <c r="F75" s="24"/>
    </row>
    <row r="76" spans="1:6" ht="13.5" customHeight="1" x14ac:dyDescent="0.2">
      <c r="A76" s="24"/>
      <c r="B76" s="29" t="s">
        <v>4</v>
      </c>
      <c r="C76" s="54">
        <v>9.9750000000000005E-2</v>
      </c>
      <c r="D76" s="29"/>
      <c r="E76" s="38">
        <f>ROUND(E74*C76,2)</f>
        <v>39.28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452.72</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452.72</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41:B70 B12:B20 B34:B38" xr:uid="{00000000-0002-0000-3800-000000000000}">
      <formula1>Liste_Activités</formula1>
    </dataValidation>
  </dataValidations>
  <pageMargins left="0" right="0" top="0" bottom="0" header="0" footer="0"/>
  <pageSetup paperSize="122" scale="64"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4"/>
  <sheetViews>
    <sheetView view="pageBreakPreview" zoomScale="80" zoomScaleNormal="100" zoomScaleSheetLayoutView="80" workbookViewId="0">
      <selection activeCell="B45" sqref="B4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384</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385</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387</v>
      </c>
      <c r="C37" s="55">
        <v>0.4</v>
      </c>
      <c r="D37" s="31">
        <v>225</v>
      </c>
      <c r="E37" s="49">
        <f>C37*D37</f>
        <v>90</v>
      </c>
      <c r="F37" s="24"/>
    </row>
    <row r="38" spans="1:6" ht="14.25" x14ac:dyDescent="0.2">
      <c r="A38" s="24"/>
      <c r="B38" s="25"/>
      <c r="C38" s="55"/>
      <c r="D38" s="31"/>
      <c r="E38" s="31"/>
      <c r="F38" s="24"/>
    </row>
    <row r="39" spans="1:6" ht="14.25" x14ac:dyDescent="0.2">
      <c r="A39" s="24"/>
      <c r="B39" s="48" t="s">
        <v>386</v>
      </c>
      <c r="C39" s="55">
        <v>0.25</v>
      </c>
      <c r="D39" s="31">
        <v>225</v>
      </c>
      <c r="E39" s="49">
        <f>C39*D39</f>
        <v>56.25</v>
      </c>
      <c r="F39" s="24"/>
    </row>
    <row r="40" spans="1:6" ht="14.25" x14ac:dyDescent="0.2">
      <c r="A40" s="24"/>
      <c r="C40" s="55"/>
      <c r="D40" s="31"/>
      <c r="F40" s="24"/>
    </row>
    <row r="41" spans="1:6" ht="13.5" customHeight="1" x14ac:dyDescent="0.2">
      <c r="A41" s="24"/>
      <c r="B41" s="48" t="s">
        <v>388</v>
      </c>
      <c r="C41" s="55">
        <v>0.25</v>
      </c>
      <c r="D41" s="31">
        <v>225</v>
      </c>
      <c r="E41" s="49">
        <f>C41*D41</f>
        <v>56.25</v>
      </c>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202.5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202.5</v>
      </c>
      <c r="F74" s="24"/>
    </row>
    <row r="75" spans="1:6" ht="13.5" customHeight="1" x14ac:dyDescent="0.2">
      <c r="A75" s="24"/>
      <c r="B75" s="29" t="s">
        <v>5</v>
      </c>
      <c r="C75" s="34">
        <v>0.05</v>
      </c>
      <c r="D75" s="29"/>
      <c r="E75" s="37">
        <f>ROUND(E74*C75,2)</f>
        <v>10.130000000000001</v>
      </c>
      <c r="F75" s="24"/>
    </row>
    <row r="76" spans="1:6" ht="13.5" customHeight="1" x14ac:dyDescent="0.2">
      <c r="A76" s="24"/>
      <c r="B76" s="29" t="s">
        <v>4</v>
      </c>
      <c r="C76" s="54">
        <v>9.9750000000000005E-2</v>
      </c>
      <c r="D76" s="29"/>
      <c r="E76" s="38">
        <f>ROUND(E74*C76,2)</f>
        <v>20.2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232.82999999999998</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232.82999999999998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9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4"/>
  <sheetViews>
    <sheetView view="pageBreakPreview" topLeftCell="A31"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389</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390</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391</v>
      </c>
      <c r="C37" s="55">
        <v>0.4</v>
      </c>
      <c r="D37" s="31">
        <v>225</v>
      </c>
      <c r="E37" s="49">
        <f>C37*D37</f>
        <v>90</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90</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90</v>
      </c>
      <c r="F74" s="24"/>
    </row>
    <row r="75" spans="1:6" ht="13.5" customHeight="1" x14ac:dyDescent="0.2">
      <c r="A75" s="24"/>
      <c r="B75" s="29" t="s">
        <v>5</v>
      </c>
      <c r="C75" s="34">
        <v>0.05</v>
      </c>
      <c r="D75" s="29"/>
      <c r="E75" s="37">
        <f>ROUND(E74*C75,2)</f>
        <v>4.5</v>
      </c>
      <c r="F75" s="24"/>
    </row>
    <row r="76" spans="1:6" ht="13.5" customHeight="1" x14ac:dyDescent="0.2">
      <c r="A76" s="24"/>
      <c r="B76" s="29" t="s">
        <v>4</v>
      </c>
      <c r="C76" s="54">
        <v>9.9750000000000005E-2</v>
      </c>
      <c r="D76" s="29"/>
      <c r="E76" s="38">
        <f>ROUND(E74*C76,2)</f>
        <v>8.98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103.48</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103.48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A00-000000000000}">
      <formula1>Liste_Activités</formula1>
    </dataValidation>
  </dataValidations>
  <printOptions horizontalCentered="1"/>
  <pageMargins left="0" right="0" top="0" bottom="0" header="0" footer="0"/>
  <pageSetup paperSize="122" scale="64"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6"/>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52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53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c r="C36" s="158"/>
      <c r="D36" s="158"/>
      <c r="E36" s="31"/>
      <c r="F36" s="24"/>
    </row>
    <row r="37" spans="1:6" ht="14.25" x14ac:dyDescent="0.2">
      <c r="A37" s="24"/>
      <c r="B37" s="158" t="s">
        <v>54</v>
      </c>
      <c r="C37" s="158"/>
      <c r="D37" s="158"/>
      <c r="E37" s="31">
        <f>5*150</f>
        <v>750</v>
      </c>
      <c r="F37" s="24"/>
    </row>
    <row r="38" spans="1:6" ht="14.25" x14ac:dyDescent="0.2">
      <c r="A38" s="24"/>
      <c r="B38" s="158"/>
      <c r="C38" s="158"/>
      <c r="D38" s="158"/>
      <c r="E38" s="31"/>
      <c r="F38" s="24"/>
    </row>
    <row r="39" spans="1:6" ht="14.25" x14ac:dyDescent="0.2">
      <c r="A39" s="24"/>
      <c r="B39" s="165"/>
      <c r="C39" s="165"/>
      <c r="D39" s="165"/>
      <c r="E39" s="31"/>
      <c r="F39" s="24"/>
    </row>
    <row r="40" spans="1:6" ht="14.25" x14ac:dyDescent="0.2">
      <c r="A40" s="24"/>
      <c r="B40" s="158" t="s">
        <v>55</v>
      </c>
      <c r="C40" s="158"/>
      <c r="D40" s="158"/>
      <c r="E40" s="31">
        <f>0.25*150</f>
        <v>37.5</v>
      </c>
      <c r="F40" s="24"/>
    </row>
    <row r="41" spans="1:6" ht="13.5" customHeight="1" x14ac:dyDescent="0.2">
      <c r="A41" s="24"/>
      <c r="B41" s="158"/>
      <c r="C41" s="158"/>
      <c r="D41" s="158"/>
      <c r="E41" s="31"/>
      <c r="F41" s="24"/>
    </row>
    <row r="42" spans="1:6" ht="14.25" x14ac:dyDescent="0.2">
      <c r="A42" s="24"/>
      <c r="B42" s="165"/>
      <c r="C42" s="165"/>
      <c r="D42" s="165"/>
      <c r="E42" s="31"/>
      <c r="F42" s="24"/>
    </row>
    <row r="43" spans="1:6" ht="14.25" x14ac:dyDescent="0.2">
      <c r="A43" s="24"/>
      <c r="B43" s="165" t="s">
        <v>56</v>
      </c>
      <c r="C43" s="165"/>
      <c r="D43" s="165"/>
      <c r="E43" s="31">
        <f>0.5*150</f>
        <v>75</v>
      </c>
      <c r="F43" s="24"/>
    </row>
    <row r="44" spans="1:6" ht="14.25" x14ac:dyDescent="0.2">
      <c r="A44" s="24"/>
      <c r="B44" s="158"/>
      <c r="C44" s="158"/>
      <c r="D44" s="158"/>
      <c r="E44" s="31"/>
      <c r="F44" s="24"/>
    </row>
    <row r="45" spans="1:6" ht="14.25" x14ac:dyDescent="0.2">
      <c r="A45" s="24"/>
      <c r="B45" s="158"/>
      <c r="C45" s="158"/>
      <c r="D45" s="158"/>
      <c r="E45" s="31"/>
      <c r="F45" s="24"/>
    </row>
    <row r="46" spans="1:6" ht="28.5" customHeight="1" x14ac:dyDescent="0.2">
      <c r="A46" s="24"/>
      <c r="B46" s="165" t="s">
        <v>57</v>
      </c>
      <c r="C46" s="165"/>
      <c r="D46" s="165"/>
      <c r="E46" s="31">
        <f>1.5*150</f>
        <v>225</v>
      </c>
      <c r="F46" s="24"/>
    </row>
    <row r="47" spans="1:6" ht="14.25" x14ac:dyDescent="0.2">
      <c r="A47" s="24"/>
      <c r="B47" s="158"/>
      <c r="C47" s="158"/>
      <c r="D47" s="158"/>
      <c r="E47" s="31"/>
      <c r="F47" s="24"/>
    </row>
    <row r="48" spans="1:6" ht="14.25" x14ac:dyDescent="0.2">
      <c r="A48" s="24"/>
      <c r="B48" s="158"/>
      <c r="C48" s="158"/>
      <c r="D48" s="158"/>
      <c r="E48" s="31"/>
      <c r="F48" s="24"/>
    </row>
    <row r="49" spans="1:6" ht="27.75" customHeight="1" x14ac:dyDescent="0.2">
      <c r="A49" s="24"/>
      <c r="B49" s="165" t="s">
        <v>58</v>
      </c>
      <c r="C49" s="165"/>
      <c r="D49" s="165"/>
      <c r="E49" s="31">
        <f>2*150</f>
        <v>300</v>
      </c>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t="s">
        <v>59</v>
      </c>
      <c r="C52" s="158"/>
      <c r="D52" s="158"/>
      <c r="E52" s="31">
        <f>0.4*150</f>
        <v>60</v>
      </c>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1447.5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1447.5</v>
      </c>
      <c r="F76" s="24"/>
    </row>
    <row r="77" spans="1:6" ht="13.5" customHeight="1" x14ac:dyDescent="0.2">
      <c r="A77" s="24"/>
      <c r="B77" s="29" t="s">
        <v>5</v>
      </c>
      <c r="C77" s="34">
        <v>0.05</v>
      </c>
      <c r="D77" s="29"/>
      <c r="E77" s="37">
        <f>ROUND(E76*C77,2)</f>
        <v>72.38</v>
      </c>
      <c r="F77" s="24"/>
    </row>
    <row r="78" spans="1:6" ht="13.5" customHeight="1" x14ac:dyDescent="0.2">
      <c r="A78" s="24"/>
      <c r="B78" s="29" t="s">
        <v>4</v>
      </c>
      <c r="C78" s="34">
        <v>7.4999999999999997E-2</v>
      </c>
      <c r="D78" s="29"/>
      <c r="E78" s="38">
        <f>ROUND((E76+E77)*C78,2)</f>
        <v>113.99</v>
      </c>
      <c r="F78" s="24"/>
    </row>
    <row r="79" spans="1:6" ht="13.5" customHeight="1" x14ac:dyDescent="0.2">
      <c r="A79" s="24"/>
      <c r="B79" s="29"/>
      <c r="C79" s="29"/>
      <c r="D79" s="29"/>
      <c r="E79" s="29"/>
      <c r="F79" s="24"/>
    </row>
    <row r="80" spans="1:6" ht="13.5" customHeight="1" thickBot="1" x14ac:dyDescent="0.25">
      <c r="A80" s="24"/>
      <c r="B80" s="28" t="s">
        <v>17</v>
      </c>
      <c r="C80" s="29"/>
      <c r="D80" s="29"/>
      <c r="E80" s="35">
        <f>SUM(E74:E78)</f>
        <v>1633.8700000000001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1633.8700000000001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49">
    <mergeCell ref="B45:D45"/>
    <mergeCell ref="A31:F31"/>
    <mergeCell ref="B34:D34"/>
    <mergeCell ref="B35:D35"/>
    <mergeCell ref="B36:D36"/>
    <mergeCell ref="B37:D37"/>
    <mergeCell ref="B38:D38"/>
    <mergeCell ref="B39:D39"/>
    <mergeCell ref="B40:D40"/>
    <mergeCell ref="B41:D41"/>
    <mergeCell ref="B42:D42"/>
    <mergeCell ref="B44:D44"/>
    <mergeCell ref="B56:D56"/>
    <mergeCell ref="B46:D46"/>
    <mergeCell ref="B47:D47"/>
    <mergeCell ref="B48:D48"/>
    <mergeCell ref="B49:D49"/>
    <mergeCell ref="B50:D50"/>
    <mergeCell ref="B51:D51"/>
    <mergeCell ref="B52:D52"/>
    <mergeCell ref="B53:D53"/>
    <mergeCell ref="B54:D54"/>
    <mergeCell ref="B55:D55"/>
    <mergeCell ref="B65:D65"/>
    <mergeCell ref="B66:D66"/>
    <mergeCell ref="B67:D67"/>
    <mergeCell ref="B68:D68"/>
    <mergeCell ref="B57:D57"/>
    <mergeCell ref="B58:D58"/>
    <mergeCell ref="B59:D59"/>
    <mergeCell ref="B60:D60"/>
    <mergeCell ref="B61:D61"/>
    <mergeCell ref="B62:D62"/>
    <mergeCell ref="B94:D94"/>
    <mergeCell ref="B43:D43"/>
    <mergeCell ref="B83:D83"/>
    <mergeCell ref="B87:E87"/>
    <mergeCell ref="A88:F88"/>
    <mergeCell ref="A89:F89"/>
    <mergeCell ref="B91:E91"/>
    <mergeCell ref="A92:F92"/>
    <mergeCell ref="B69:D69"/>
    <mergeCell ref="B70:D70"/>
    <mergeCell ref="B71:D71"/>
    <mergeCell ref="B72:D72"/>
    <mergeCell ref="B81:D81"/>
    <mergeCell ref="B82:D82"/>
    <mergeCell ref="B63:D63"/>
    <mergeCell ref="B64:D64"/>
  </mergeCells>
  <dataValidations count="1">
    <dataValidation type="list" allowBlank="1" showInputMessage="1" showErrorMessage="1" sqref="B81:B83 B34:B72 B12:B20"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4"/>
  <sheetViews>
    <sheetView view="pageBreakPreview" topLeftCell="A46" zoomScale="80" zoomScaleNormal="100" zoomScaleSheetLayoutView="80" workbookViewId="0">
      <selection activeCell="B38" sqref="B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392</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393</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394</v>
      </c>
      <c r="C37" s="55">
        <v>0.75</v>
      </c>
      <c r="D37" s="31">
        <v>225</v>
      </c>
      <c r="E37" s="49">
        <f>C37*D37</f>
        <v>168.75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168.75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168.75</v>
      </c>
      <c r="F74" s="24"/>
    </row>
    <row r="75" spans="1:6" ht="13.5" customHeight="1" x14ac:dyDescent="0.2">
      <c r="A75" s="24"/>
      <c r="B75" s="29" t="s">
        <v>5</v>
      </c>
      <c r="C75" s="34">
        <v>0.05</v>
      </c>
      <c r="D75" s="29"/>
      <c r="E75" s="37">
        <f>ROUND(E74*C75,2)</f>
        <v>8.44</v>
      </c>
      <c r="F75" s="24"/>
    </row>
    <row r="76" spans="1:6" ht="13.5" customHeight="1" x14ac:dyDescent="0.2">
      <c r="A76" s="24"/>
      <c r="B76" s="29" t="s">
        <v>4</v>
      </c>
      <c r="C76" s="54">
        <v>9.9750000000000005E-2</v>
      </c>
      <c r="D76" s="29"/>
      <c r="E76" s="38">
        <f>ROUND(E74*C76,2)</f>
        <v>16.829999999999998</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194.01999999999998</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194.01999999999998</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4"/>
  <sheetViews>
    <sheetView view="pageBreakPreview" zoomScale="80" zoomScaleNormal="100" zoomScaleSheetLayoutView="80" workbookViewId="0">
      <selection activeCell="C38" sqref="C38"/>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395</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396</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397</v>
      </c>
      <c r="C37" s="55">
        <v>0.2</v>
      </c>
      <c r="D37" s="31">
        <v>225</v>
      </c>
      <c r="E37" s="49">
        <f>C37*D37</f>
        <v>45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C40" s="55"/>
      <c r="D40" s="31"/>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45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45</v>
      </c>
      <c r="F74" s="24"/>
    </row>
    <row r="75" spans="1:6" ht="13.5" customHeight="1" x14ac:dyDescent="0.2">
      <c r="A75" s="24"/>
      <c r="B75" s="29" t="s">
        <v>5</v>
      </c>
      <c r="C75" s="34">
        <v>0.05</v>
      </c>
      <c r="D75" s="29"/>
      <c r="E75" s="37">
        <f>ROUND(E74*C75,2)</f>
        <v>2.25</v>
      </c>
      <c r="F75" s="24"/>
    </row>
    <row r="76" spans="1:6" ht="13.5" customHeight="1" x14ac:dyDescent="0.2">
      <c r="A76" s="24"/>
      <c r="B76" s="29" t="s">
        <v>4</v>
      </c>
      <c r="C76" s="54">
        <v>9.9750000000000005E-2</v>
      </c>
      <c r="D76" s="29"/>
      <c r="E76" s="38">
        <f>ROUND(E74*C76,2)</f>
        <v>4.49</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51.74</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51.74</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4"/>
  <sheetViews>
    <sheetView view="pageBreakPreview" zoomScale="80" zoomScaleNormal="100" zoomScaleSheetLayoutView="80" workbookViewId="0">
      <selection activeCell="C35" sqref="C35:E35"/>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398</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t="s">
        <v>353</v>
      </c>
      <c r="C24" s="24"/>
      <c r="D24" s="24"/>
      <c r="E24" s="24"/>
      <c r="F24" s="24"/>
    </row>
    <row r="25" spans="1:6" ht="14.25" x14ac:dyDescent="0.2">
      <c r="A25" s="17"/>
      <c r="B25" s="52" t="s">
        <v>20</v>
      </c>
      <c r="C25" s="24"/>
      <c r="D25" s="24"/>
      <c r="E25" s="24"/>
      <c r="F25" s="24"/>
    </row>
    <row r="26" spans="1:6" ht="14.25" x14ac:dyDescent="0.2">
      <c r="A26" s="17"/>
      <c r="B26" s="52" t="s">
        <v>267</v>
      </c>
      <c r="C26" s="24"/>
      <c r="D26" s="24"/>
      <c r="E26" s="24"/>
      <c r="F26" s="24"/>
    </row>
    <row r="27" spans="1:6" ht="14.25" x14ac:dyDescent="0.2">
      <c r="A27" s="17"/>
      <c r="B27" s="52" t="s">
        <v>268</v>
      </c>
      <c r="C27" s="24"/>
      <c r="D27" s="24"/>
      <c r="E27" s="24"/>
      <c r="F27" s="24"/>
    </row>
    <row r="28" spans="1:6" x14ac:dyDescent="0.2">
      <c r="A28" s="18"/>
      <c r="B28" s="24"/>
      <c r="C28" s="26"/>
      <c r="D28" s="26"/>
      <c r="E28" s="27"/>
      <c r="F28" s="24"/>
    </row>
    <row r="29" spans="1:6" ht="15" x14ac:dyDescent="0.2">
      <c r="A29" s="17"/>
      <c r="B29" s="26"/>
      <c r="C29" s="26"/>
      <c r="D29" s="30" t="s">
        <v>12</v>
      </c>
      <c r="E29" s="30" t="s">
        <v>399</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400</v>
      </c>
      <c r="C37" s="55">
        <v>0.25</v>
      </c>
      <c r="D37" s="31">
        <v>225</v>
      </c>
      <c r="E37" s="49">
        <f>C37*D37</f>
        <v>56.25</v>
      </c>
      <c r="F37" s="24"/>
    </row>
    <row r="38" spans="1:6" ht="14.25" x14ac:dyDescent="0.2">
      <c r="A38" s="24"/>
      <c r="B38" s="25"/>
      <c r="C38" s="55"/>
      <c r="D38" s="31"/>
      <c r="E38" s="31"/>
      <c r="F38" s="24"/>
    </row>
    <row r="39" spans="1:6" ht="14.25" x14ac:dyDescent="0.2">
      <c r="A39" s="24"/>
      <c r="B39" s="48"/>
      <c r="C39" s="55"/>
      <c r="D39" s="31"/>
      <c r="E39" s="49"/>
      <c r="F39" s="24"/>
    </row>
    <row r="40" spans="1:6" ht="14.25" x14ac:dyDescent="0.2">
      <c r="A40" s="24"/>
      <c r="B40" s="48" t="s">
        <v>401</v>
      </c>
      <c r="C40" s="55">
        <v>0.25</v>
      </c>
      <c r="D40" s="31">
        <v>225</v>
      </c>
      <c r="E40" s="49">
        <f>C40*D40</f>
        <v>56.25</v>
      </c>
      <c r="F40" s="24"/>
    </row>
    <row r="41" spans="1:6" ht="13.5" customHeight="1" x14ac:dyDescent="0.2">
      <c r="A41" s="24"/>
      <c r="B41" s="48"/>
      <c r="C41" s="55"/>
      <c r="D41" s="31"/>
      <c r="E41" s="49"/>
      <c r="F41" s="24"/>
    </row>
    <row r="42" spans="1:6" ht="14.25" x14ac:dyDescent="0.2">
      <c r="A42" s="24"/>
      <c r="B42" s="48"/>
      <c r="C42" s="51"/>
      <c r="D42" s="50"/>
      <c r="E42" s="31"/>
      <c r="F42" s="24"/>
    </row>
    <row r="43" spans="1:6" ht="14.25" x14ac:dyDescent="0.2">
      <c r="A43" s="24"/>
      <c r="B43" s="48"/>
      <c r="C43" s="55"/>
      <c r="D43" s="31"/>
      <c r="E43" s="49"/>
      <c r="F43" s="24"/>
    </row>
    <row r="44" spans="1:6" ht="14.25" x14ac:dyDescent="0.2">
      <c r="A44" s="24"/>
      <c r="B44" s="25"/>
      <c r="C44" s="47"/>
      <c r="D44" s="31"/>
      <c r="E44" s="31"/>
      <c r="F44" s="24"/>
    </row>
    <row r="45" spans="1:6" ht="14.25" x14ac:dyDescent="0.2">
      <c r="A45" s="24"/>
      <c r="B45" s="48"/>
      <c r="C45" s="47"/>
      <c r="D45" s="31"/>
      <c r="E45" s="49"/>
      <c r="F45" s="24"/>
    </row>
    <row r="46" spans="1:6" ht="14.25" x14ac:dyDescent="0.2">
      <c r="A46" s="24"/>
      <c r="B46" s="48"/>
      <c r="C46" s="47"/>
      <c r="D46" s="31"/>
      <c r="E46" s="49"/>
      <c r="F46" s="24"/>
    </row>
    <row r="47" spans="1:6" ht="14.25" x14ac:dyDescent="0.2">
      <c r="A47" s="24"/>
      <c r="B47" s="48"/>
      <c r="C47" s="47"/>
      <c r="D47" s="31"/>
      <c r="E47" s="49"/>
      <c r="F47" s="24"/>
    </row>
    <row r="48" spans="1:6" ht="14.25" x14ac:dyDescent="0.2">
      <c r="A48" s="24"/>
      <c r="B48" s="48"/>
      <c r="C48" s="47"/>
      <c r="D48" s="31"/>
      <c r="E48" s="49"/>
      <c r="F48" s="24"/>
    </row>
    <row r="49" spans="1:6" ht="14.25" x14ac:dyDescent="0.2">
      <c r="A49" s="24"/>
      <c r="B49" s="48"/>
      <c r="C49" s="47"/>
      <c r="D49" s="31"/>
      <c r="E49" s="49"/>
      <c r="F49" s="24"/>
    </row>
    <row r="50" spans="1:6" ht="14.25" x14ac:dyDescent="0.2">
      <c r="A50" s="24"/>
      <c r="B50" s="48"/>
      <c r="C50" s="47"/>
      <c r="D50" s="31"/>
      <c r="E50" s="49"/>
      <c r="F50" s="24"/>
    </row>
    <row r="51" spans="1:6" ht="14.25" x14ac:dyDescent="0.2">
      <c r="A51" s="24"/>
      <c r="B51" s="48"/>
      <c r="C51" s="47"/>
      <c r="D51" s="31"/>
      <c r="E51" s="49"/>
      <c r="F51" s="24"/>
    </row>
    <row r="52" spans="1:6" ht="14.25" x14ac:dyDescent="0.2">
      <c r="A52" s="24"/>
      <c r="B52" s="25"/>
      <c r="C52" s="47"/>
      <c r="D52" s="31"/>
      <c r="E52" s="31"/>
      <c r="F52" s="24"/>
    </row>
    <row r="53" spans="1:6" ht="14.25" x14ac:dyDescent="0.2">
      <c r="A53" s="24"/>
      <c r="B53" s="25"/>
      <c r="C53" s="47"/>
      <c r="D53" s="31"/>
      <c r="E53" s="49"/>
      <c r="F53" s="24"/>
    </row>
    <row r="54" spans="1:6" ht="14.25" x14ac:dyDescent="0.2">
      <c r="A54" s="24"/>
      <c r="B54" s="25"/>
      <c r="C54" s="47"/>
      <c r="D54" s="31"/>
      <c r="E54" s="49"/>
      <c r="F54" s="24"/>
    </row>
    <row r="55" spans="1:6" ht="14.25" x14ac:dyDescent="0.2">
      <c r="A55" s="24"/>
      <c r="B55" s="25"/>
      <c r="C55" s="47"/>
      <c r="D55" s="31"/>
      <c r="E55" s="31"/>
      <c r="F55" s="24"/>
    </row>
    <row r="56" spans="1:6" ht="14.25" x14ac:dyDescent="0.2">
      <c r="A56" s="24"/>
      <c r="B56" s="48"/>
      <c r="C56" s="47"/>
      <c r="D56" s="31"/>
      <c r="E56" s="49"/>
      <c r="F56" s="24"/>
    </row>
    <row r="57" spans="1:6" ht="14.25" x14ac:dyDescent="0.2">
      <c r="A57" s="24"/>
      <c r="B57" s="25"/>
      <c r="C57" s="47"/>
      <c r="D57" s="31"/>
      <c r="E57" s="31"/>
      <c r="F57" s="24"/>
    </row>
    <row r="58" spans="1:6" ht="14.25" x14ac:dyDescent="0.2">
      <c r="A58" s="24"/>
      <c r="B58" s="25"/>
      <c r="C58" s="47"/>
      <c r="D58" s="31"/>
      <c r="E58" s="49"/>
      <c r="F58" s="24"/>
    </row>
    <row r="59" spans="1:6" ht="14.25" x14ac:dyDescent="0.2">
      <c r="A59" s="24"/>
      <c r="B59" s="25"/>
      <c r="C59" s="47"/>
      <c r="D59" s="31"/>
      <c r="E59" s="31"/>
      <c r="F59" s="24"/>
    </row>
    <row r="60" spans="1:6" ht="14.25" x14ac:dyDescent="0.2">
      <c r="A60" s="24"/>
      <c r="B60" s="25"/>
      <c r="C60" s="47"/>
      <c r="D60" s="31"/>
      <c r="E60" s="49"/>
      <c r="F60" s="24"/>
    </row>
    <row r="61" spans="1:6" ht="14.25" x14ac:dyDescent="0.2">
      <c r="A61" s="24"/>
      <c r="B61" s="25"/>
      <c r="C61" s="47"/>
      <c r="D61" s="31"/>
      <c r="E61" s="31"/>
      <c r="F61" s="24"/>
    </row>
    <row r="62" spans="1:6" ht="14.25" x14ac:dyDescent="0.2">
      <c r="A62" s="24"/>
      <c r="B62" s="25"/>
      <c r="C62" s="47"/>
      <c r="D62" s="31"/>
      <c r="E62" s="49"/>
      <c r="F62" s="24"/>
    </row>
    <row r="63" spans="1:6" ht="14.25" x14ac:dyDescent="0.2">
      <c r="A63" s="24"/>
      <c r="B63" s="25"/>
      <c r="C63" s="47"/>
      <c r="D63" s="31"/>
      <c r="E63" s="31"/>
      <c r="F63" s="24"/>
    </row>
    <row r="64" spans="1:6" ht="14.25" x14ac:dyDescent="0.2">
      <c r="A64" s="24"/>
      <c r="B64" s="25"/>
      <c r="C64" s="47"/>
      <c r="D64" s="31"/>
      <c r="E64" s="49"/>
      <c r="F64" s="24"/>
    </row>
    <row r="65" spans="1:6" ht="14.25" x14ac:dyDescent="0.2">
      <c r="A65" s="24"/>
      <c r="B65" s="48"/>
      <c r="C65" s="47"/>
      <c r="D65" s="31"/>
      <c r="E65" s="49"/>
      <c r="F65" s="24"/>
    </row>
    <row r="66" spans="1:6" ht="14.25" x14ac:dyDescent="0.2">
      <c r="A66" s="24"/>
      <c r="B66" s="48"/>
      <c r="C66" s="47"/>
      <c r="D66" s="31"/>
      <c r="E66" s="49"/>
      <c r="F66" s="24"/>
    </row>
    <row r="67" spans="1:6" ht="14.25" x14ac:dyDescent="0.2">
      <c r="A67" s="24"/>
      <c r="B67" s="48"/>
      <c r="C67" s="47"/>
      <c r="D67" s="31"/>
      <c r="E67" s="49"/>
      <c r="F67" s="24"/>
    </row>
    <row r="68" spans="1:6" ht="14.25" x14ac:dyDescent="0.2">
      <c r="A68" s="24"/>
      <c r="B68" s="25"/>
      <c r="C68" s="47"/>
      <c r="D68" s="31"/>
      <c r="E68" s="31"/>
      <c r="F68" s="24"/>
    </row>
    <row r="69" spans="1:6" ht="14.25" x14ac:dyDescent="0.2">
      <c r="A69" s="24"/>
      <c r="B69" s="25"/>
      <c r="C69" s="25"/>
      <c r="D69" s="25"/>
      <c r="E69" s="31"/>
      <c r="F69" s="24"/>
    </row>
    <row r="70" spans="1:6" ht="13.5" customHeight="1" x14ac:dyDescent="0.2">
      <c r="A70" s="24"/>
      <c r="B70" s="25"/>
      <c r="C70" s="25"/>
      <c r="D70" s="25"/>
      <c r="E70" s="31"/>
      <c r="F70" s="24"/>
    </row>
    <row r="71" spans="1:6" ht="13.5" customHeight="1" x14ac:dyDescent="0.2">
      <c r="A71" s="24"/>
      <c r="B71" s="28" t="s">
        <v>16</v>
      </c>
      <c r="C71" s="29"/>
      <c r="D71" s="29"/>
      <c r="E71" s="32">
        <f>SUM(E36:E70)</f>
        <v>112.5</v>
      </c>
      <c r="F71" s="24"/>
    </row>
    <row r="72" spans="1:6" ht="13.5" customHeight="1" x14ac:dyDescent="0.2">
      <c r="A72" s="24"/>
      <c r="B72" s="36" t="s">
        <v>13</v>
      </c>
      <c r="C72" s="29"/>
      <c r="D72" s="29"/>
      <c r="E72" s="33">
        <v>0</v>
      </c>
      <c r="F72" s="24"/>
    </row>
    <row r="73" spans="1:6" ht="13.5" customHeight="1" x14ac:dyDescent="0.2">
      <c r="A73" s="24"/>
      <c r="B73" s="36" t="s">
        <v>14</v>
      </c>
      <c r="C73" s="29"/>
      <c r="D73" s="29"/>
      <c r="E73" s="33">
        <v>0</v>
      </c>
      <c r="F73" s="24"/>
    </row>
    <row r="74" spans="1:6" ht="13.5" customHeight="1" x14ac:dyDescent="0.2">
      <c r="A74" s="24"/>
      <c r="B74" s="28" t="s">
        <v>15</v>
      </c>
      <c r="C74" s="29"/>
      <c r="D74" s="29"/>
      <c r="E74" s="32">
        <f>SUM(E71:E73)</f>
        <v>112.5</v>
      </c>
      <c r="F74" s="24"/>
    </row>
    <row r="75" spans="1:6" ht="13.5" customHeight="1" x14ac:dyDescent="0.2">
      <c r="A75" s="24"/>
      <c r="B75" s="29" t="s">
        <v>5</v>
      </c>
      <c r="C75" s="34">
        <v>0.05</v>
      </c>
      <c r="D75" s="29"/>
      <c r="E75" s="37">
        <f>ROUND(E74*C75,2)</f>
        <v>5.63</v>
      </c>
      <c r="F75" s="24"/>
    </row>
    <row r="76" spans="1:6" ht="13.5" customHeight="1" x14ac:dyDescent="0.2">
      <c r="A76" s="24"/>
      <c r="B76" s="29" t="s">
        <v>4</v>
      </c>
      <c r="C76" s="54">
        <v>9.9750000000000005E-2</v>
      </c>
      <c r="D76" s="29"/>
      <c r="E76" s="38">
        <f>ROUND(E74*C76,2)</f>
        <v>11.22</v>
      </c>
      <c r="F76" s="24"/>
    </row>
    <row r="77" spans="1:6" ht="13.5" customHeight="1" x14ac:dyDescent="0.2">
      <c r="A77" s="24"/>
      <c r="B77" s="29"/>
      <c r="C77" s="29"/>
      <c r="D77" s="29"/>
      <c r="E77" s="29"/>
      <c r="F77" s="24"/>
    </row>
    <row r="78" spans="1:6" ht="13.5" customHeight="1" thickBot="1" x14ac:dyDescent="0.25">
      <c r="A78" s="24"/>
      <c r="B78" s="28" t="s">
        <v>17</v>
      </c>
      <c r="C78" s="29"/>
      <c r="D78" s="29"/>
      <c r="E78" s="35">
        <f>SUM(E74:E76)</f>
        <v>129.35</v>
      </c>
      <c r="F78" s="24"/>
    </row>
    <row r="79" spans="1:6" ht="15.75" thickTop="1" x14ac:dyDescent="0.2">
      <c r="A79" s="24"/>
      <c r="B79" s="161"/>
      <c r="C79" s="161"/>
      <c r="D79" s="161"/>
      <c r="E79" s="39"/>
      <c r="F79" s="24"/>
    </row>
    <row r="80" spans="1:6" ht="15" x14ac:dyDescent="0.2">
      <c r="A80" s="24"/>
      <c r="B80" s="160" t="s">
        <v>19</v>
      </c>
      <c r="C80" s="160"/>
      <c r="D80" s="160"/>
      <c r="E80" s="39">
        <v>0</v>
      </c>
      <c r="F80" s="24"/>
    </row>
    <row r="81" spans="1:6" ht="15" x14ac:dyDescent="0.2">
      <c r="A81" s="24"/>
      <c r="B81" s="161"/>
      <c r="C81" s="161"/>
      <c r="D81" s="161"/>
      <c r="E81" s="39"/>
      <c r="F81" s="24"/>
    </row>
    <row r="82" spans="1:6" ht="19.5" customHeight="1" x14ac:dyDescent="0.2">
      <c r="A82" s="24"/>
      <c r="B82" s="40" t="s">
        <v>18</v>
      </c>
      <c r="C82" s="41"/>
      <c r="D82" s="41"/>
      <c r="E82" s="42">
        <f>E78-E80</f>
        <v>129.35</v>
      </c>
      <c r="F82" s="24"/>
    </row>
    <row r="83" spans="1:6" ht="13.5" customHeight="1" x14ac:dyDescent="0.2">
      <c r="A83" s="24"/>
      <c r="B83" s="24"/>
      <c r="C83" s="24"/>
      <c r="D83" s="24"/>
      <c r="E83" s="24"/>
      <c r="F83" s="24"/>
    </row>
    <row r="84" spans="1:6" x14ac:dyDescent="0.2">
      <c r="A84" s="24"/>
      <c r="B84" s="24"/>
      <c r="C84" s="24"/>
      <c r="D84" s="24"/>
      <c r="E84" s="24"/>
      <c r="F84" s="24"/>
    </row>
    <row r="85" spans="1:6" x14ac:dyDescent="0.2">
      <c r="A85" s="24"/>
      <c r="B85" s="156"/>
      <c r="C85" s="156"/>
      <c r="D85" s="156"/>
      <c r="E85" s="156"/>
      <c r="F85" s="24"/>
    </row>
    <row r="86" spans="1:6" ht="14.25" x14ac:dyDescent="0.2">
      <c r="A86" s="164" t="s">
        <v>318</v>
      </c>
      <c r="B86" s="164"/>
      <c r="C86" s="164"/>
      <c r="D86" s="164"/>
      <c r="E86" s="164"/>
      <c r="F86" s="164"/>
    </row>
    <row r="87" spans="1:6" ht="14.25" x14ac:dyDescent="0.2">
      <c r="A87" s="162" t="s">
        <v>7</v>
      </c>
      <c r="B87" s="162"/>
      <c r="C87" s="162"/>
      <c r="D87" s="162"/>
      <c r="E87" s="162"/>
      <c r="F87" s="162"/>
    </row>
    <row r="88" spans="1:6" x14ac:dyDescent="0.2">
      <c r="A88" s="24"/>
      <c r="B88" s="24"/>
      <c r="C88" s="24"/>
      <c r="D88" s="24"/>
      <c r="E88" s="24"/>
      <c r="F88" s="24"/>
    </row>
    <row r="89" spans="1:6" x14ac:dyDescent="0.2">
      <c r="A89" s="24"/>
      <c r="B89" s="157"/>
      <c r="C89" s="157"/>
      <c r="D89" s="157"/>
      <c r="E89" s="157"/>
      <c r="F89" s="24"/>
    </row>
    <row r="90" spans="1:6" ht="15" x14ac:dyDescent="0.2">
      <c r="A90" s="163" t="s">
        <v>8</v>
      </c>
      <c r="B90" s="163"/>
      <c r="C90" s="163"/>
      <c r="D90" s="163"/>
      <c r="E90" s="163"/>
      <c r="F90" s="163"/>
    </row>
    <row r="92" spans="1:6" ht="39.75" customHeight="1" x14ac:dyDescent="0.2">
      <c r="B92" s="154"/>
      <c r="C92" s="155"/>
      <c r="D92" s="155"/>
    </row>
    <row r="93" spans="1:6" ht="13.5" customHeight="1" x14ac:dyDescent="0.2"/>
    <row r="94" spans="1:6" x14ac:dyDescent="0.2">
      <c r="B94" s="16"/>
      <c r="C94" s="16"/>
      <c r="D94" s="16"/>
    </row>
  </sheetData>
  <mergeCells count="10">
    <mergeCell ref="A87:F87"/>
    <mergeCell ref="B89:E89"/>
    <mergeCell ref="A90:F90"/>
    <mergeCell ref="B92:D92"/>
    <mergeCell ref="A31:F31"/>
    <mergeCell ref="B79:D79"/>
    <mergeCell ref="B80:D80"/>
    <mergeCell ref="B81:D81"/>
    <mergeCell ref="B85:E85"/>
    <mergeCell ref="A86:F86"/>
  </mergeCells>
  <dataValidations count="1">
    <dataValidation type="list" allowBlank="1" showInputMessage="1" showErrorMessage="1" sqref="B79:B81 B34:B38 B12:B20 B41:B70" xr:uid="{00000000-0002-0000-3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7" zoomScale="80" zoomScaleNormal="100" zoomScaleSheetLayoutView="80" workbookViewId="0">
      <selection activeCell="B39" sqref="B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404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407</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408</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409</v>
      </c>
      <c r="C38" s="87">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1"/>
      <c r="C77" s="171"/>
      <c r="D77" s="171"/>
      <c r="E77" s="77"/>
      <c r="F77" s="61"/>
    </row>
    <row r="78" spans="1:6" ht="15" x14ac:dyDescent="0.2">
      <c r="A78" s="61"/>
      <c r="B78" s="172" t="s">
        <v>19</v>
      </c>
      <c r="C78" s="172"/>
      <c r="D78" s="172"/>
      <c r="E78" s="77">
        <v>0</v>
      </c>
      <c r="F78" s="61"/>
    </row>
    <row r="79" spans="1:6" ht="15" x14ac:dyDescent="0.2">
      <c r="A79" s="61"/>
      <c r="B79" s="171"/>
      <c r="C79" s="171"/>
      <c r="D79" s="171"/>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3"/>
      <c r="C83" s="173"/>
      <c r="D83" s="173"/>
      <c r="E83" s="173"/>
      <c r="F83" s="61"/>
    </row>
    <row r="84" spans="1:6" ht="14.25" x14ac:dyDescent="0.2">
      <c r="A84" s="174" t="s">
        <v>402</v>
      </c>
      <c r="B84" s="174"/>
      <c r="C84" s="174"/>
      <c r="D84" s="174"/>
      <c r="E84" s="174"/>
      <c r="F84" s="174"/>
    </row>
    <row r="85" spans="1:6" ht="14.25" x14ac:dyDescent="0.2">
      <c r="A85" s="175" t="s">
        <v>403</v>
      </c>
      <c r="B85" s="175"/>
      <c r="C85" s="175"/>
      <c r="D85" s="175"/>
      <c r="E85" s="175"/>
      <c r="F85" s="175"/>
    </row>
    <row r="86" spans="1:6" x14ac:dyDescent="0.2">
      <c r="A86" s="61"/>
      <c r="B86" s="61"/>
      <c r="C86" s="61"/>
      <c r="D86" s="61"/>
      <c r="E86" s="61"/>
      <c r="F86" s="61"/>
    </row>
    <row r="87" spans="1:6" x14ac:dyDescent="0.2">
      <c r="A87" s="61"/>
      <c r="B87" s="167"/>
      <c r="C87" s="167"/>
      <c r="D87" s="167"/>
      <c r="E87" s="167"/>
      <c r="F87" s="61"/>
    </row>
    <row r="88" spans="1:6" ht="15" x14ac:dyDescent="0.2">
      <c r="A88" s="168" t="s">
        <v>8</v>
      </c>
      <c r="B88" s="168"/>
      <c r="C88" s="168"/>
      <c r="D88" s="168"/>
      <c r="E88" s="168"/>
      <c r="F88" s="168"/>
    </row>
    <row r="90" spans="1:6" ht="39.75" customHeight="1" x14ac:dyDescent="0.2">
      <c r="B90" s="169"/>
      <c r="C90" s="170"/>
      <c r="D90" s="170"/>
    </row>
    <row r="91" spans="1:6" ht="13.5" customHeight="1" x14ac:dyDescent="0.2"/>
    <row r="92" spans="1:6" x14ac:dyDescent="0.2">
      <c r="B92" s="81"/>
      <c r="C92" s="81"/>
      <c r="D92" s="81"/>
    </row>
  </sheetData>
  <mergeCells count="10">
    <mergeCell ref="A30:F30"/>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5" zoomScale="80" zoomScaleNormal="100" zoomScaleSheetLayoutView="80" workbookViewId="0">
      <selection activeCell="C38" sqref="C3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410</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411</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412</v>
      </c>
      <c r="C35" s="89">
        <v>0.25</v>
      </c>
      <c r="D35" s="90">
        <v>230</v>
      </c>
      <c r="E35" s="71">
        <f>C35*D35</f>
        <v>57.5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t="s">
        <v>413</v>
      </c>
      <c r="C38" s="89">
        <v>0.25</v>
      </c>
      <c r="D38" s="85">
        <v>230</v>
      </c>
      <c r="E38" s="71">
        <f>C38*D38</f>
        <v>57.5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115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115</v>
      </c>
      <c r="F72" s="61"/>
    </row>
    <row r="73" spans="1:6" ht="13.5" customHeight="1" x14ac:dyDescent="0.2">
      <c r="A73" s="61"/>
      <c r="B73" s="62" t="s">
        <v>5</v>
      </c>
      <c r="C73" s="74">
        <v>0.05</v>
      </c>
      <c r="D73" s="62"/>
      <c r="E73" s="37">
        <f>ROUND(E72*C73,2)</f>
        <v>5.75</v>
      </c>
      <c r="F73" s="61"/>
    </row>
    <row r="74" spans="1:6" ht="13.5" customHeight="1" x14ac:dyDescent="0.2">
      <c r="A74" s="61"/>
      <c r="B74" s="62" t="s">
        <v>4</v>
      </c>
      <c r="C74" s="75">
        <v>9.9750000000000005E-2</v>
      </c>
      <c r="D74" s="62"/>
      <c r="E74" s="38">
        <f>ROUND(E72*C74,2)</f>
        <v>11.47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132.22</v>
      </c>
      <c r="F76" s="61"/>
    </row>
    <row r="77" spans="1:6" ht="15.75" thickTop="1" x14ac:dyDescent="0.2">
      <c r="A77" s="61"/>
      <c r="B77" s="171"/>
      <c r="C77" s="171"/>
      <c r="D77" s="171"/>
      <c r="E77" s="77"/>
      <c r="F77" s="61"/>
    </row>
    <row r="78" spans="1:6" ht="15" x14ac:dyDescent="0.2">
      <c r="A78" s="61"/>
      <c r="B78" s="172" t="s">
        <v>19</v>
      </c>
      <c r="C78" s="172"/>
      <c r="D78" s="172"/>
      <c r="E78" s="77">
        <v>0</v>
      </c>
      <c r="F78" s="61"/>
    </row>
    <row r="79" spans="1:6" ht="15" x14ac:dyDescent="0.2">
      <c r="A79" s="61"/>
      <c r="B79" s="171"/>
      <c r="C79" s="171"/>
      <c r="D79" s="171"/>
      <c r="E79" s="77"/>
      <c r="F79" s="61"/>
    </row>
    <row r="80" spans="1:6" ht="19.5" customHeight="1" x14ac:dyDescent="0.2">
      <c r="A80" s="61"/>
      <c r="B80" s="78" t="s">
        <v>18</v>
      </c>
      <c r="C80" s="79"/>
      <c r="D80" s="79"/>
      <c r="E80" s="80">
        <f>E76-E78</f>
        <v>132.22</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3"/>
      <c r="C83" s="173"/>
      <c r="D83" s="173"/>
      <c r="E83" s="173"/>
      <c r="F83" s="61"/>
    </row>
    <row r="84" spans="1:6" ht="14.25" x14ac:dyDescent="0.2">
      <c r="A84" s="174" t="s">
        <v>402</v>
      </c>
      <c r="B84" s="174"/>
      <c r="C84" s="174"/>
      <c r="D84" s="174"/>
      <c r="E84" s="174"/>
      <c r="F84" s="174"/>
    </row>
    <row r="85" spans="1:6" ht="14.25" x14ac:dyDescent="0.2">
      <c r="A85" s="175" t="s">
        <v>403</v>
      </c>
      <c r="B85" s="175"/>
      <c r="C85" s="175"/>
      <c r="D85" s="175"/>
      <c r="E85" s="175"/>
      <c r="F85" s="175"/>
    </row>
    <row r="86" spans="1:6" x14ac:dyDescent="0.2">
      <c r="A86" s="61"/>
      <c r="B86" s="61"/>
      <c r="C86" s="61"/>
      <c r="D86" s="61"/>
      <c r="E86" s="61"/>
      <c r="F86" s="61"/>
    </row>
    <row r="87" spans="1:6" x14ac:dyDescent="0.2">
      <c r="A87" s="61"/>
      <c r="B87" s="167"/>
      <c r="C87" s="167"/>
      <c r="D87" s="167"/>
      <c r="E87" s="167"/>
      <c r="F87" s="61"/>
    </row>
    <row r="88" spans="1:6" ht="15" x14ac:dyDescent="0.2">
      <c r="A88" s="168" t="s">
        <v>8</v>
      </c>
      <c r="B88" s="168"/>
      <c r="C88" s="168"/>
      <c r="D88" s="168"/>
      <c r="E88" s="168"/>
      <c r="F88" s="168"/>
    </row>
    <row r="90" spans="1:6" ht="39.75" customHeight="1" x14ac:dyDescent="0.2">
      <c r="B90" s="169"/>
      <c r="C90" s="170"/>
      <c r="D90" s="170"/>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3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2"/>
  <sheetViews>
    <sheetView view="pageBreakPreview" topLeftCell="A17" zoomScale="80" zoomScaleNormal="100" zoomScaleSheetLayoutView="80" workbookViewId="0">
      <selection activeCell="B48" sqref="B48"/>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414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405</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416</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415</v>
      </c>
      <c r="C35" s="89">
        <v>1.5</v>
      </c>
      <c r="D35" s="90">
        <v>230</v>
      </c>
      <c r="E35" s="71">
        <f>C35*D35</f>
        <v>345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72"/>
      <c r="C55" s="88"/>
      <c r="D55" s="86"/>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3.5" customHeight="1" x14ac:dyDescent="0.2">
      <c r="A68" s="61"/>
      <c r="B68" s="84"/>
      <c r="C68" s="87"/>
      <c r="D68" s="85"/>
      <c r="E68" s="71"/>
      <c r="F68" s="61"/>
    </row>
    <row r="69" spans="1:6" ht="13.5" customHeight="1" x14ac:dyDescent="0.2">
      <c r="A69" s="61"/>
      <c r="B69" s="60" t="s">
        <v>16</v>
      </c>
      <c r="C69" s="62"/>
      <c r="D69" s="62"/>
      <c r="E69" s="32">
        <f>SUM(E33:E68)</f>
        <v>345</v>
      </c>
      <c r="F69" s="61"/>
    </row>
    <row r="70" spans="1:6" ht="13.5" customHeight="1" x14ac:dyDescent="0.2">
      <c r="A70" s="61"/>
      <c r="B70" s="73" t="s">
        <v>13</v>
      </c>
      <c r="C70" s="62"/>
      <c r="D70" s="62"/>
      <c r="E70" s="33">
        <v>0</v>
      </c>
      <c r="F70" s="61"/>
    </row>
    <row r="71" spans="1:6" ht="13.5" customHeight="1" x14ac:dyDescent="0.2">
      <c r="A71" s="61"/>
      <c r="B71" s="73" t="s">
        <v>14</v>
      </c>
      <c r="C71" s="62"/>
      <c r="D71" s="62"/>
      <c r="E71" s="33">
        <v>0</v>
      </c>
      <c r="F71" s="61"/>
    </row>
    <row r="72" spans="1:6" ht="13.5" customHeight="1" x14ac:dyDescent="0.2">
      <c r="A72" s="61"/>
      <c r="B72" s="60" t="s">
        <v>15</v>
      </c>
      <c r="C72" s="62"/>
      <c r="D72" s="62"/>
      <c r="E72" s="32">
        <f>SUM(E69:E71)</f>
        <v>345</v>
      </c>
      <c r="F72" s="61"/>
    </row>
    <row r="73" spans="1:6" ht="13.5" customHeight="1" x14ac:dyDescent="0.2">
      <c r="A73" s="61"/>
      <c r="B73" s="62" t="s">
        <v>5</v>
      </c>
      <c r="C73" s="74">
        <v>0.05</v>
      </c>
      <c r="D73" s="62"/>
      <c r="E73" s="37">
        <f>ROUND(E72*C73,2)</f>
        <v>17.25</v>
      </c>
      <c r="F73" s="61"/>
    </row>
    <row r="74" spans="1:6" ht="13.5" customHeight="1" x14ac:dyDescent="0.2">
      <c r="A74" s="61"/>
      <c r="B74" s="62" t="s">
        <v>4</v>
      </c>
      <c r="C74" s="75">
        <v>9.9750000000000005E-2</v>
      </c>
      <c r="D74" s="62"/>
      <c r="E74" s="38">
        <f>ROUND(E72*C74,2)</f>
        <v>34.409999999999997</v>
      </c>
      <c r="F74" s="61"/>
    </row>
    <row r="75" spans="1:6" ht="13.5" customHeight="1" x14ac:dyDescent="0.2">
      <c r="A75" s="61"/>
      <c r="B75" s="62"/>
      <c r="C75" s="62"/>
      <c r="D75" s="62"/>
      <c r="E75" s="76"/>
      <c r="F75" s="61"/>
    </row>
    <row r="76" spans="1:6" ht="16.5" customHeight="1" thickBot="1" x14ac:dyDescent="0.25">
      <c r="A76" s="61"/>
      <c r="B76" s="60" t="s">
        <v>17</v>
      </c>
      <c r="C76" s="62"/>
      <c r="D76" s="62"/>
      <c r="E76" s="35">
        <f>SUM(E72:E74)</f>
        <v>396.65999999999997</v>
      </c>
      <c r="F76" s="61"/>
    </row>
    <row r="77" spans="1:6" ht="15.75" thickTop="1" x14ac:dyDescent="0.2">
      <c r="A77" s="61"/>
      <c r="B77" s="171"/>
      <c r="C77" s="171"/>
      <c r="D77" s="171"/>
      <c r="E77" s="77"/>
      <c r="F77" s="61"/>
    </row>
    <row r="78" spans="1:6" ht="15" x14ac:dyDescent="0.2">
      <c r="A78" s="61"/>
      <c r="B78" s="172" t="s">
        <v>19</v>
      </c>
      <c r="C78" s="172"/>
      <c r="D78" s="172"/>
      <c r="E78" s="77">
        <v>0</v>
      </c>
      <c r="F78" s="61"/>
    </row>
    <row r="79" spans="1:6" ht="15" x14ac:dyDescent="0.2">
      <c r="A79" s="61"/>
      <c r="B79" s="171"/>
      <c r="C79" s="171"/>
      <c r="D79" s="171"/>
      <c r="E79" s="77"/>
      <c r="F79" s="61"/>
    </row>
    <row r="80" spans="1:6" ht="19.5" customHeight="1" x14ac:dyDescent="0.2">
      <c r="A80" s="61"/>
      <c r="B80" s="78" t="s">
        <v>18</v>
      </c>
      <c r="C80" s="79"/>
      <c r="D80" s="79"/>
      <c r="E80" s="80">
        <f>E76-E78</f>
        <v>396.65999999999997</v>
      </c>
      <c r="F80" s="61"/>
    </row>
    <row r="81" spans="1:6" ht="13.5" customHeight="1" x14ac:dyDescent="0.2">
      <c r="A81" s="61"/>
      <c r="B81" s="61"/>
      <c r="C81" s="61"/>
      <c r="D81" s="61"/>
      <c r="E81" s="61"/>
      <c r="F81" s="61"/>
    </row>
    <row r="82" spans="1:6" x14ac:dyDescent="0.2">
      <c r="A82" s="61"/>
      <c r="B82" s="61"/>
      <c r="C82" s="61"/>
      <c r="D82" s="61"/>
      <c r="E82" s="61"/>
      <c r="F82" s="61"/>
    </row>
    <row r="83" spans="1:6" x14ac:dyDescent="0.2">
      <c r="A83" s="61"/>
      <c r="B83" s="173"/>
      <c r="C83" s="173"/>
      <c r="D83" s="173"/>
      <c r="E83" s="173"/>
      <c r="F83" s="61"/>
    </row>
    <row r="84" spans="1:6" ht="14.25" x14ac:dyDescent="0.2">
      <c r="A84" s="174" t="s">
        <v>402</v>
      </c>
      <c r="B84" s="174"/>
      <c r="C84" s="174"/>
      <c r="D84" s="174"/>
      <c r="E84" s="174"/>
      <c r="F84" s="174"/>
    </row>
    <row r="85" spans="1:6" ht="14.25" x14ac:dyDescent="0.2">
      <c r="A85" s="175" t="s">
        <v>403</v>
      </c>
      <c r="B85" s="175"/>
      <c r="C85" s="175"/>
      <c r="D85" s="175"/>
      <c r="E85" s="175"/>
      <c r="F85" s="175"/>
    </row>
    <row r="86" spans="1:6" x14ac:dyDescent="0.2">
      <c r="A86" s="61"/>
      <c r="B86" s="61"/>
      <c r="C86" s="61"/>
      <c r="D86" s="61"/>
      <c r="E86" s="61"/>
      <c r="F86" s="61"/>
    </row>
    <row r="87" spans="1:6" x14ac:dyDescent="0.2">
      <c r="A87" s="61"/>
      <c r="B87" s="167"/>
      <c r="C87" s="167"/>
      <c r="D87" s="167"/>
      <c r="E87" s="167"/>
      <c r="F87" s="61"/>
    </row>
    <row r="88" spans="1:6" ht="15" x14ac:dyDescent="0.2">
      <c r="A88" s="168" t="s">
        <v>8</v>
      </c>
      <c r="B88" s="168"/>
      <c r="C88" s="168"/>
      <c r="D88" s="168"/>
      <c r="E88" s="168"/>
      <c r="F88" s="168"/>
    </row>
    <row r="90" spans="1:6" ht="39.75" customHeight="1" x14ac:dyDescent="0.2">
      <c r="B90" s="169"/>
      <c r="C90" s="170"/>
      <c r="D90" s="170"/>
    </row>
    <row r="91" spans="1:6" ht="13.5" customHeight="1" x14ac:dyDescent="0.2"/>
    <row r="92" spans="1:6" x14ac:dyDescent="0.2">
      <c r="B92" s="81"/>
      <c r="C92" s="81"/>
      <c r="D92" s="81"/>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0000000-0002-0000-4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418</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419</v>
      </c>
      <c r="C35" s="89">
        <v>1</v>
      </c>
      <c r="D35" s="90">
        <v>235</v>
      </c>
      <c r="E35" s="71">
        <f>C35*D35</f>
        <v>235</v>
      </c>
      <c r="F35" s="61"/>
    </row>
    <row r="36" spans="1:6" ht="14.25" x14ac:dyDescent="0.2">
      <c r="A36" s="61"/>
      <c r="B36" s="84"/>
      <c r="C36" s="87"/>
      <c r="D36" s="85"/>
      <c r="E36" s="71"/>
      <c r="F36" s="61"/>
    </row>
    <row r="37" spans="1:6" ht="14.25" x14ac:dyDescent="0.2">
      <c r="A37" s="61"/>
      <c r="B37" s="84"/>
      <c r="C37" s="87"/>
      <c r="D37" s="85"/>
      <c r="E37" s="71"/>
      <c r="F37" s="61"/>
    </row>
    <row r="38" spans="1:6" ht="28.5" x14ac:dyDescent="0.2">
      <c r="A38" s="61"/>
      <c r="B38" s="84" t="s">
        <v>420</v>
      </c>
      <c r="C38" s="89">
        <v>1</v>
      </c>
      <c r="D38" s="85">
        <v>235</v>
      </c>
      <c r="E38" s="71">
        <f>C38*D38</f>
        <v>235</v>
      </c>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470</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470</v>
      </c>
      <c r="F71" s="61"/>
    </row>
    <row r="72" spans="1:6" ht="13.5" customHeight="1" x14ac:dyDescent="0.2">
      <c r="A72" s="61"/>
      <c r="B72" s="62" t="s">
        <v>5</v>
      </c>
      <c r="C72" s="74">
        <v>0.05</v>
      </c>
      <c r="D72" s="62"/>
      <c r="E72" s="37">
        <f>ROUND(E71*C72,2)</f>
        <v>23.5</v>
      </c>
      <c r="F72" s="61"/>
    </row>
    <row r="73" spans="1:6" ht="13.5" customHeight="1" x14ac:dyDescent="0.2">
      <c r="A73" s="61"/>
      <c r="B73" s="62" t="s">
        <v>4</v>
      </c>
      <c r="C73" s="75">
        <v>9.9750000000000005E-2</v>
      </c>
      <c r="D73" s="62"/>
      <c r="E73" s="38">
        <f>ROUND(E71*C73,2)</f>
        <v>46.88</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540.38</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540.38</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422</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423</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424</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425</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426</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427</v>
      </c>
      <c r="C35" s="89">
        <v>0.25</v>
      </c>
      <c r="D35" s="90">
        <v>235</v>
      </c>
      <c r="E35" s="71">
        <f>C35*D35</f>
        <v>58.75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58.75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58.75</v>
      </c>
      <c r="F71" s="61"/>
    </row>
    <row r="72" spans="1:6" ht="13.5" customHeight="1" x14ac:dyDescent="0.2">
      <c r="A72" s="61"/>
      <c r="B72" s="62" t="s">
        <v>5</v>
      </c>
      <c r="C72" s="74">
        <v>0.05</v>
      </c>
      <c r="D72" s="62"/>
      <c r="E72" s="37">
        <f>ROUND(E71*C72,2)</f>
        <v>2.94</v>
      </c>
      <c r="F72" s="61"/>
    </row>
    <row r="73" spans="1:6" ht="13.5" customHeight="1" x14ac:dyDescent="0.2">
      <c r="A73" s="61"/>
      <c r="B73" s="62" t="s">
        <v>4</v>
      </c>
      <c r="C73" s="75">
        <v>9.9750000000000005E-2</v>
      </c>
      <c r="D73" s="62"/>
      <c r="E73" s="38">
        <f>ROUND(E71*C73,2)</f>
        <v>5.86</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67.55</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67.55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1"/>
  <sheetViews>
    <sheetView view="pageBreakPreview" zoomScale="80" zoomScaleNormal="100" zoomScaleSheetLayoutView="80" workbookViewId="0">
      <selection activeCell="B36" sqref="B3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429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428</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430</v>
      </c>
      <c r="C35" s="89">
        <v>0.25</v>
      </c>
      <c r="D35" s="90">
        <v>245</v>
      </c>
      <c r="E35" s="71">
        <f>C35*D35</f>
        <v>61.25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61.25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61.25</v>
      </c>
      <c r="F71" s="61"/>
    </row>
    <row r="72" spans="1:6" ht="13.5" customHeight="1" x14ac:dyDescent="0.2">
      <c r="A72" s="61"/>
      <c r="B72" s="62" t="s">
        <v>5</v>
      </c>
      <c r="C72" s="74">
        <v>0.05</v>
      </c>
      <c r="D72" s="62"/>
      <c r="E72" s="37">
        <f>ROUND(E71*C72,2)</f>
        <v>3.06</v>
      </c>
      <c r="F72" s="61"/>
    </row>
    <row r="73" spans="1:6" ht="13.5" customHeight="1" x14ac:dyDescent="0.2">
      <c r="A73" s="61"/>
      <c r="B73" s="62" t="s">
        <v>4</v>
      </c>
      <c r="C73" s="75">
        <v>9.9750000000000005E-2</v>
      </c>
      <c r="D73" s="62"/>
      <c r="E73" s="38">
        <f>ROUND(E71*C73,2)</f>
        <v>6.11</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70.42</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70.42</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6"/>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60</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61</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158"/>
      <c r="C34" s="158"/>
      <c r="D34" s="158"/>
      <c r="E34" s="31"/>
      <c r="F34" s="24"/>
    </row>
    <row r="35" spans="1:6" ht="14.25" x14ac:dyDescent="0.2">
      <c r="A35" s="24"/>
      <c r="B35" s="158"/>
      <c r="C35" s="158"/>
      <c r="D35" s="158"/>
      <c r="E35" s="31"/>
      <c r="F35" s="24"/>
    </row>
    <row r="36" spans="1:6" ht="14.25" x14ac:dyDescent="0.2">
      <c r="A36" s="24"/>
      <c r="B36" s="158"/>
      <c r="C36" s="158"/>
      <c r="D36" s="158"/>
      <c r="E36" s="31"/>
      <c r="F36" s="24"/>
    </row>
    <row r="37" spans="1:6" ht="14.25" x14ac:dyDescent="0.2">
      <c r="A37" s="24"/>
      <c r="B37" s="158" t="s">
        <v>62</v>
      </c>
      <c r="C37" s="158"/>
      <c r="D37" s="158"/>
      <c r="E37" s="31">
        <f>1.5*150</f>
        <v>225</v>
      </c>
      <c r="F37" s="24"/>
    </row>
    <row r="38" spans="1:6" ht="14.25" x14ac:dyDescent="0.2">
      <c r="A38" s="24"/>
      <c r="B38" s="158"/>
      <c r="C38" s="158"/>
      <c r="D38" s="158"/>
      <c r="E38" s="31"/>
      <c r="F38" s="24"/>
    </row>
    <row r="39" spans="1:6" ht="14.25" x14ac:dyDescent="0.2">
      <c r="A39" s="24"/>
      <c r="B39" s="165"/>
      <c r="C39" s="165"/>
      <c r="D39" s="165"/>
      <c r="E39" s="31"/>
      <c r="F39" s="24"/>
    </row>
    <row r="40" spans="1:6" ht="14.25" x14ac:dyDescent="0.2">
      <c r="A40" s="24"/>
      <c r="B40" s="158" t="s">
        <v>63</v>
      </c>
      <c r="C40" s="158"/>
      <c r="D40" s="158"/>
      <c r="E40" s="31">
        <f>0.4*150</f>
        <v>60</v>
      </c>
      <c r="F40" s="24"/>
    </row>
    <row r="41" spans="1:6" ht="13.5" customHeight="1" x14ac:dyDescent="0.2">
      <c r="A41" s="24"/>
      <c r="B41" s="158"/>
      <c r="C41" s="158"/>
      <c r="D41" s="158"/>
      <c r="E41" s="31"/>
      <c r="F41" s="24"/>
    </row>
    <row r="42" spans="1:6" ht="14.25" x14ac:dyDescent="0.2">
      <c r="A42" s="24"/>
      <c r="B42" s="165"/>
      <c r="C42" s="165"/>
      <c r="D42" s="165"/>
      <c r="E42" s="31"/>
      <c r="F42" s="24"/>
    </row>
    <row r="43" spans="1:6" ht="14.25" x14ac:dyDescent="0.2">
      <c r="A43" s="24"/>
      <c r="B43" s="165"/>
      <c r="C43" s="165"/>
      <c r="D43" s="165"/>
      <c r="E43" s="31"/>
      <c r="F43" s="24"/>
    </row>
    <row r="44" spans="1:6" ht="14.25" x14ac:dyDescent="0.2">
      <c r="A44" s="24"/>
      <c r="B44" s="158"/>
      <c r="C44" s="158"/>
      <c r="D44" s="158"/>
      <c r="E44" s="31"/>
      <c r="F44" s="24"/>
    </row>
    <row r="45" spans="1:6" ht="14.25" x14ac:dyDescent="0.2">
      <c r="A45" s="24"/>
      <c r="B45" s="158"/>
      <c r="C45" s="158"/>
      <c r="D45" s="158"/>
      <c r="E45" s="31"/>
      <c r="F45" s="24"/>
    </row>
    <row r="46" spans="1:6" ht="28.5" customHeight="1" x14ac:dyDescent="0.2">
      <c r="A46" s="24"/>
      <c r="B46" s="165"/>
      <c r="C46" s="165"/>
      <c r="D46" s="165"/>
      <c r="E46" s="31"/>
      <c r="F46" s="24"/>
    </row>
    <row r="47" spans="1:6" ht="14.25" x14ac:dyDescent="0.2">
      <c r="A47" s="24"/>
      <c r="B47" s="158"/>
      <c r="C47" s="158"/>
      <c r="D47" s="158"/>
      <c r="E47" s="31"/>
      <c r="F47" s="24"/>
    </row>
    <row r="48" spans="1:6" ht="14.25" x14ac:dyDescent="0.2">
      <c r="A48" s="24"/>
      <c r="B48" s="158"/>
      <c r="C48" s="158"/>
      <c r="D48" s="158"/>
      <c r="E48" s="31"/>
      <c r="F48" s="24"/>
    </row>
    <row r="49" spans="1:6" ht="27.75" customHeight="1" x14ac:dyDescent="0.2">
      <c r="A49" s="24"/>
      <c r="B49" s="165"/>
      <c r="C49" s="165"/>
      <c r="D49" s="165"/>
      <c r="E49" s="31"/>
      <c r="F49" s="24"/>
    </row>
    <row r="50" spans="1:6" ht="14.25" x14ac:dyDescent="0.2">
      <c r="A50" s="24"/>
      <c r="B50" s="158"/>
      <c r="C50" s="158"/>
      <c r="D50" s="158"/>
      <c r="E50" s="31"/>
      <c r="F50" s="24"/>
    </row>
    <row r="51" spans="1:6" ht="14.25" x14ac:dyDescent="0.2">
      <c r="A51" s="24"/>
      <c r="B51" s="158"/>
      <c r="C51" s="158"/>
      <c r="D51" s="158"/>
      <c r="E51" s="31"/>
      <c r="F51" s="24"/>
    </row>
    <row r="52" spans="1:6" ht="14.25" x14ac:dyDescent="0.2">
      <c r="A52" s="24"/>
      <c r="B52" s="158"/>
      <c r="C52" s="158"/>
      <c r="D52" s="158"/>
      <c r="E52" s="31"/>
      <c r="F52" s="24"/>
    </row>
    <row r="53" spans="1:6" ht="14.25" x14ac:dyDescent="0.2">
      <c r="A53" s="24"/>
      <c r="B53" s="158"/>
      <c r="C53" s="158"/>
      <c r="D53" s="158"/>
      <c r="E53" s="31"/>
      <c r="F53" s="24"/>
    </row>
    <row r="54" spans="1:6" ht="14.25" x14ac:dyDescent="0.2">
      <c r="A54" s="24"/>
      <c r="B54" s="158"/>
      <c r="C54" s="158"/>
      <c r="D54" s="158"/>
      <c r="E54" s="31"/>
      <c r="F54" s="24"/>
    </row>
    <row r="55" spans="1:6" ht="14.25" x14ac:dyDescent="0.2">
      <c r="A55" s="24"/>
      <c r="B55" s="158"/>
      <c r="C55" s="158"/>
      <c r="D55" s="158"/>
      <c r="E55" s="31"/>
      <c r="F55" s="24"/>
    </row>
    <row r="56" spans="1:6" ht="14.25" x14ac:dyDescent="0.2">
      <c r="A56" s="24"/>
      <c r="B56" s="158"/>
      <c r="C56" s="158"/>
      <c r="D56" s="158"/>
      <c r="E56" s="31"/>
      <c r="F56" s="24"/>
    </row>
    <row r="57" spans="1:6" ht="14.25" x14ac:dyDescent="0.2">
      <c r="A57" s="24"/>
      <c r="B57" s="158"/>
      <c r="C57" s="158"/>
      <c r="D57" s="158"/>
      <c r="E57" s="31"/>
      <c r="F57" s="24"/>
    </row>
    <row r="58" spans="1:6" ht="14.25" x14ac:dyDescent="0.2">
      <c r="A58" s="24"/>
      <c r="B58" s="158"/>
      <c r="C58" s="158"/>
      <c r="D58" s="158"/>
      <c r="E58" s="31"/>
      <c r="F58" s="24"/>
    </row>
    <row r="59" spans="1:6" ht="14.25" x14ac:dyDescent="0.2">
      <c r="A59" s="24"/>
      <c r="B59" s="158"/>
      <c r="C59" s="158"/>
      <c r="D59" s="158"/>
      <c r="E59" s="31"/>
      <c r="F59" s="24"/>
    </row>
    <row r="60" spans="1:6" ht="14.25" x14ac:dyDescent="0.2">
      <c r="A60" s="24"/>
      <c r="B60" s="158"/>
      <c r="C60" s="158"/>
      <c r="D60" s="158"/>
      <c r="E60" s="31"/>
      <c r="F60" s="24"/>
    </row>
    <row r="61" spans="1:6" ht="14.25" x14ac:dyDescent="0.2">
      <c r="A61" s="24"/>
      <c r="B61" s="158"/>
      <c r="C61" s="158"/>
      <c r="D61" s="158"/>
      <c r="E61" s="31"/>
      <c r="F61" s="24"/>
    </row>
    <row r="62" spans="1:6" ht="14.25" x14ac:dyDescent="0.2">
      <c r="A62" s="24"/>
      <c r="B62" s="158"/>
      <c r="C62" s="158"/>
      <c r="D62" s="158"/>
      <c r="E62" s="31"/>
      <c r="F62" s="24"/>
    </row>
    <row r="63" spans="1:6" ht="14.25" x14ac:dyDescent="0.2">
      <c r="A63" s="24"/>
      <c r="B63" s="158"/>
      <c r="C63" s="158"/>
      <c r="D63" s="158"/>
      <c r="E63" s="31"/>
      <c r="F63" s="24"/>
    </row>
    <row r="64" spans="1:6" ht="14.25" x14ac:dyDescent="0.2">
      <c r="A64" s="24"/>
      <c r="B64" s="158"/>
      <c r="C64" s="158"/>
      <c r="D64" s="158"/>
      <c r="E64" s="31"/>
      <c r="F64" s="24"/>
    </row>
    <row r="65" spans="1:6" ht="14.25" x14ac:dyDescent="0.2">
      <c r="A65" s="24"/>
      <c r="B65" s="158"/>
      <c r="C65" s="158"/>
      <c r="D65" s="158"/>
      <c r="E65" s="31"/>
      <c r="F65" s="24"/>
    </row>
    <row r="66" spans="1:6" ht="14.25" x14ac:dyDescent="0.2">
      <c r="A66" s="24"/>
      <c r="B66" s="158"/>
      <c r="C66" s="158"/>
      <c r="D66" s="158"/>
      <c r="E66" s="31"/>
      <c r="F66" s="24"/>
    </row>
    <row r="67" spans="1:6" ht="14.25" x14ac:dyDescent="0.2">
      <c r="A67" s="24"/>
      <c r="B67" s="158"/>
      <c r="C67" s="158"/>
      <c r="D67" s="158"/>
      <c r="E67" s="31"/>
      <c r="F67" s="24"/>
    </row>
    <row r="68" spans="1:6" ht="14.25" x14ac:dyDescent="0.2">
      <c r="A68" s="24"/>
      <c r="B68" s="158"/>
      <c r="C68" s="158"/>
      <c r="D68" s="158"/>
      <c r="E68" s="31"/>
      <c r="F68" s="24"/>
    </row>
    <row r="69" spans="1:6" ht="14.25" x14ac:dyDescent="0.2">
      <c r="A69" s="24"/>
      <c r="B69" s="158"/>
      <c r="C69" s="158"/>
      <c r="D69" s="158"/>
      <c r="E69" s="31"/>
      <c r="F69" s="24"/>
    </row>
    <row r="70" spans="1:6" ht="14.25" x14ac:dyDescent="0.2">
      <c r="A70" s="24"/>
      <c r="B70" s="158"/>
      <c r="C70" s="158"/>
      <c r="D70" s="158"/>
      <c r="E70" s="31"/>
      <c r="F70" s="24"/>
    </row>
    <row r="71" spans="1:6" ht="14.25" x14ac:dyDescent="0.2">
      <c r="A71" s="24"/>
      <c r="B71" s="158"/>
      <c r="C71" s="158"/>
      <c r="D71" s="158"/>
      <c r="E71" s="31"/>
      <c r="F71" s="24"/>
    </row>
    <row r="72" spans="1:6" ht="13.5" customHeight="1" x14ac:dyDescent="0.2">
      <c r="A72" s="24"/>
      <c r="B72" s="158"/>
      <c r="C72" s="158"/>
      <c r="D72" s="158"/>
      <c r="E72" s="31"/>
      <c r="F72" s="24"/>
    </row>
    <row r="73" spans="1:6" ht="13.5" customHeight="1" x14ac:dyDescent="0.2">
      <c r="A73" s="24"/>
      <c r="B73" s="28" t="s">
        <v>16</v>
      </c>
      <c r="C73" s="29"/>
      <c r="D73" s="29"/>
      <c r="E73" s="32">
        <f>SUM(E34:E72)</f>
        <v>285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285</v>
      </c>
      <c r="F76" s="24"/>
    </row>
    <row r="77" spans="1:6" ht="13.5" customHeight="1" x14ac:dyDescent="0.2">
      <c r="A77" s="24"/>
      <c r="B77" s="29" t="s">
        <v>5</v>
      </c>
      <c r="C77" s="34">
        <v>0.05</v>
      </c>
      <c r="D77" s="29"/>
      <c r="E77" s="37">
        <f>ROUND(E76*C77,2)</f>
        <v>14.25</v>
      </c>
      <c r="F77" s="24"/>
    </row>
    <row r="78" spans="1:6" ht="13.5" customHeight="1" x14ac:dyDescent="0.2">
      <c r="A78" s="24"/>
      <c r="B78" s="29" t="s">
        <v>4</v>
      </c>
      <c r="C78" s="34">
        <v>7.4999999999999997E-2</v>
      </c>
      <c r="D78" s="29"/>
      <c r="E78" s="38">
        <f>ROUND((E76+E77)*C78,2)</f>
        <v>22.44</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321.69</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321.69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431</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432</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433</v>
      </c>
      <c r="C35" s="89">
        <v>1</v>
      </c>
      <c r="D35" s="90">
        <v>255</v>
      </c>
      <c r="E35" s="71">
        <f>C35*D35</f>
        <v>255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255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255</v>
      </c>
      <c r="F71" s="61"/>
    </row>
    <row r="72" spans="1:6" ht="13.5" customHeight="1" x14ac:dyDescent="0.2">
      <c r="A72" s="61"/>
      <c r="B72" s="62" t="s">
        <v>5</v>
      </c>
      <c r="C72" s="74">
        <v>0.05</v>
      </c>
      <c r="D72" s="62"/>
      <c r="E72" s="37">
        <f>ROUND(E71*C72,2)</f>
        <v>12.75</v>
      </c>
      <c r="F72" s="61"/>
    </row>
    <row r="73" spans="1:6" ht="13.5" customHeight="1" x14ac:dyDescent="0.2">
      <c r="A73" s="61"/>
      <c r="B73" s="62" t="s">
        <v>4</v>
      </c>
      <c r="C73" s="75">
        <v>9.9750000000000005E-2</v>
      </c>
      <c r="D73" s="62"/>
      <c r="E73" s="38">
        <f>ROUND(E71*C73,2)</f>
        <v>25.44</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293.19</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293.19</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00000000-0002-0000-4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F2E3-87E4-4D3F-B7F1-127316626962}">
  <sheetPr>
    <pageSetUpPr fitToPage="1"/>
  </sheetPr>
  <dimension ref="A12:F91"/>
  <sheetViews>
    <sheetView view="pageBreakPreview" zoomScale="80" zoomScaleNormal="100" zoomScaleSheetLayoutView="80" workbookViewId="0">
      <selection activeCell="D39" sqref="D39"/>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434</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435</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42.75" x14ac:dyDescent="0.2">
      <c r="A35" s="61"/>
      <c r="B35" s="84" t="s">
        <v>436</v>
      </c>
      <c r="C35" s="89">
        <v>6.5</v>
      </c>
      <c r="D35" s="90">
        <v>265</v>
      </c>
      <c r="E35" s="71">
        <f>C35*D35</f>
        <v>1722.5</v>
      </c>
      <c r="F35" s="61"/>
    </row>
    <row r="36" spans="1:6" ht="14.25" x14ac:dyDescent="0.2">
      <c r="A36" s="61"/>
      <c r="B36" s="84"/>
      <c r="C36" s="87"/>
      <c r="D36" s="85"/>
      <c r="E36" s="71"/>
      <c r="F36" s="61"/>
    </row>
    <row r="37" spans="1:6" ht="14.25" x14ac:dyDescent="0.2">
      <c r="A37" s="61"/>
      <c r="B37" s="84"/>
      <c r="C37" s="87"/>
      <c r="D37" s="85"/>
      <c r="E37" s="71"/>
      <c r="F37" s="61"/>
    </row>
    <row r="38" spans="1:6" ht="14.25" x14ac:dyDescent="0.2">
      <c r="A38" s="61"/>
      <c r="B38" s="84"/>
      <c r="C38" s="89"/>
      <c r="D38" s="85"/>
      <c r="E38" s="71"/>
      <c r="F38" s="61"/>
    </row>
    <row r="39" spans="1:6" ht="14.25" x14ac:dyDescent="0.2">
      <c r="A39" s="61"/>
      <c r="B39" s="84"/>
      <c r="C39" s="87"/>
      <c r="D39" s="85"/>
      <c r="E39" s="71"/>
      <c r="F39" s="61"/>
    </row>
    <row r="40" spans="1:6" ht="14.25" x14ac:dyDescent="0.2">
      <c r="A40" s="61"/>
      <c r="B40" s="84"/>
      <c r="C40" s="87"/>
      <c r="D40" s="85"/>
      <c r="E40" s="71"/>
      <c r="F40" s="61"/>
    </row>
    <row r="41" spans="1:6" ht="14.25" x14ac:dyDescent="0.2">
      <c r="A41" s="61"/>
      <c r="B41" s="84"/>
      <c r="C41" s="87"/>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72"/>
      <c r="C54" s="88"/>
      <c r="D54" s="86"/>
      <c r="E54" s="71"/>
      <c r="F54" s="61"/>
    </row>
    <row r="55" spans="1:6" ht="14.25" x14ac:dyDescent="0.2">
      <c r="A55" s="61"/>
      <c r="B55" s="84"/>
      <c r="C55" s="87"/>
      <c r="D55" s="85"/>
      <c r="E55" s="71"/>
      <c r="F55" s="61"/>
    </row>
    <row r="56" spans="1:6" ht="14.25" x14ac:dyDescent="0.2">
      <c r="A56" s="61"/>
      <c r="B56" s="84"/>
      <c r="C56" s="87"/>
      <c r="D56" s="85"/>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3.5" customHeight="1" x14ac:dyDescent="0.2">
      <c r="A67" s="61"/>
      <c r="B67" s="84"/>
      <c r="C67" s="87"/>
      <c r="D67" s="85"/>
      <c r="E67" s="71"/>
      <c r="F67" s="61"/>
    </row>
    <row r="68" spans="1:6" ht="13.5" customHeight="1" x14ac:dyDescent="0.2">
      <c r="A68" s="61"/>
      <c r="B68" s="60" t="s">
        <v>16</v>
      </c>
      <c r="C68" s="62"/>
      <c r="D68" s="62"/>
      <c r="E68" s="32">
        <f>SUM(E33:E67)</f>
        <v>1722.5</v>
      </c>
      <c r="F68" s="61"/>
    </row>
    <row r="69" spans="1:6" ht="13.5" customHeight="1" x14ac:dyDescent="0.2">
      <c r="A69" s="61"/>
      <c r="B69" s="73" t="s">
        <v>13</v>
      </c>
      <c r="C69" s="62"/>
      <c r="D69" s="62"/>
      <c r="E69" s="33">
        <v>0</v>
      </c>
      <c r="F69" s="61"/>
    </row>
    <row r="70" spans="1:6" ht="13.5" customHeight="1" x14ac:dyDescent="0.2">
      <c r="A70" s="61"/>
      <c r="B70" s="73" t="s">
        <v>14</v>
      </c>
      <c r="C70" s="62"/>
      <c r="D70" s="62"/>
      <c r="E70" s="33">
        <v>0</v>
      </c>
      <c r="F70" s="61"/>
    </row>
    <row r="71" spans="1:6" ht="13.5" customHeight="1" x14ac:dyDescent="0.2">
      <c r="A71" s="61"/>
      <c r="B71" s="60" t="s">
        <v>15</v>
      </c>
      <c r="C71" s="62"/>
      <c r="D71" s="62"/>
      <c r="E71" s="32">
        <f>SUM(E68:E70)</f>
        <v>1722.5</v>
      </c>
      <c r="F71" s="61"/>
    </row>
    <row r="72" spans="1:6" ht="13.5" customHeight="1" x14ac:dyDescent="0.2">
      <c r="A72" s="61"/>
      <c r="B72" s="62" t="s">
        <v>5</v>
      </c>
      <c r="C72" s="74">
        <v>0.05</v>
      </c>
      <c r="D72" s="62"/>
      <c r="E72" s="37">
        <f>ROUND(E71*C72,2)</f>
        <v>86.13</v>
      </c>
      <c r="F72" s="61"/>
    </row>
    <row r="73" spans="1:6" ht="13.5" customHeight="1" x14ac:dyDescent="0.2">
      <c r="A73" s="61"/>
      <c r="B73" s="62" t="s">
        <v>4</v>
      </c>
      <c r="C73" s="75">
        <v>9.9750000000000005E-2</v>
      </c>
      <c r="D73" s="62"/>
      <c r="E73" s="38">
        <f>ROUND(E71*C73,2)</f>
        <v>171.82</v>
      </c>
      <c r="F73" s="61"/>
    </row>
    <row r="74" spans="1:6" ht="13.5" customHeight="1" x14ac:dyDescent="0.2">
      <c r="A74" s="61"/>
      <c r="B74" s="62"/>
      <c r="C74" s="62"/>
      <c r="D74" s="62"/>
      <c r="E74" s="76"/>
      <c r="F74" s="61"/>
    </row>
    <row r="75" spans="1:6" ht="16.5" customHeight="1" thickBot="1" x14ac:dyDescent="0.25">
      <c r="A75" s="61"/>
      <c r="B75" s="60" t="s">
        <v>17</v>
      </c>
      <c r="C75" s="62"/>
      <c r="D75" s="62"/>
      <c r="E75" s="35">
        <f>SUM(E71:E73)</f>
        <v>1980.45</v>
      </c>
      <c r="F75" s="61"/>
    </row>
    <row r="76" spans="1:6" ht="15.75" thickTop="1" x14ac:dyDescent="0.2">
      <c r="A76" s="61"/>
      <c r="B76" s="171"/>
      <c r="C76" s="171"/>
      <c r="D76" s="171"/>
      <c r="E76" s="77"/>
      <c r="F76" s="61"/>
    </row>
    <row r="77" spans="1:6" ht="15" x14ac:dyDescent="0.2">
      <c r="A77" s="61"/>
      <c r="B77" s="172" t="s">
        <v>19</v>
      </c>
      <c r="C77" s="172"/>
      <c r="D77" s="172"/>
      <c r="E77" s="77">
        <v>0</v>
      </c>
      <c r="F77" s="61"/>
    </row>
    <row r="78" spans="1:6" ht="15" x14ac:dyDescent="0.2">
      <c r="A78" s="61"/>
      <c r="B78" s="171"/>
      <c r="C78" s="171"/>
      <c r="D78" s="171"/>
      <c r="E78" s="77"/>
      <c r="F78" s="61"/>
    </row>
    <row r="79" spans="1:6" ht="19.5" customHeight="1" x14ac:dyDescent="0.2">
      <c r="A79" s="61"/>
      <c r="B79" s="78" t="s">
        <v>18</v>
      </c>
      <c r="C79" s="79"/>
      <c r="D79" s="79"/>
      <c r="E79" s="80">
        <f>E75-E77</f>
        <v>1980.45</v>
      </c>
      <c r="F79" s="61"/>
    </row>
    <row r="80" spans="1:6" ht="13.5" customHeight="1" x14ac:dyDescent="0.2">
      <c r="A80" s="61"/>
      <c r="B80" s="61"/>
      <c r="C80" s="61"/>
      <c r="D80" s="61"/>
      <c r="E80" s="61"/>
      <c r="F80" s="61"/>
    </row>
    <row r="81" spans="1:6" x14ac:dyDescent="0.2">
      <c r="A81" s="61"/>
      <c r="B81" s="61"/>
      <c r="C81" s="61"/>
      <c r="D81" s="61"/>
      <c r="E81" s="61"/>
      <c r="F81" s="61"/>
    </row>
    <row r="82" spans="1:6" x14ac:dyDescent="0.2">
      <c r="A82" s="61"/>
      <c r="B82" s="173"/>
      <c r="C82" s="173"/>
      <c r="D82" s="173"/>
      <c r="E82" s="173"/>
      <c r="F82" s="61"/>
    </row>
    <row r="83" spans="1:6" ht="14.25" x14ac:dyDescent="0.2">
      <c r="A83" s="174" t="s">
        <v>402</v>
      </c>
      <c r="B83" s="174"/>
      <c r="C83" s="174"/>
      <c r="D83" s="174"/>
      <c r="E83" s="174"/>
      <c r="F83" s="174"/>
    </row>
    <row r="84" spans="1:6" ht="14.25" x14ac:dyDescent="0.2">
      <c r="A84" s="175" t="s">
        <v>403</v>
      </c>
      <c r="B84" s="175"/>
      <c r="C84" s="175"/>
      <c r="D84" s="175"/>
      <c r="E84" s="175"/>
      <c r="F84" s="175"/>
    </row>
    <row r="85" spans="1:6" x14ac:dyDescent="0.2">
      <c r="A85" s="61"/>
      <c r="B85" s="61"/>
      <c r="C85" s="61"/>
      <c r="D85" s="61"/>
      <c r="E85" s="61"/>
      <c r="F85" s="61"/>
    </row>
    <row r="86" spans="1:6" x14ac:dyDescent="0.2">
      <c r="A86" s="61"/>
      <c r="B86" s="167"/>
      <c r="C86" s="167"/>
      <c r="D86" s="167"/>
      <c r="E86" s="167"/>
      <c r="F86" s="61"/>
    </row>
    <row r="87" spans="1:6" ht="15" x14ac:dyDescent="0.2">
      <c r="A87" s="168" t="s">
        <v>8</v>
      </c>
      <c r="B87" s="168"/>
      <c r="C87" s="168"/>
      <c r="D87" s="168"/>
      <c r="E87" s="168"/>
      <c r="F87" s="168"/>
    </row>
    <row r="89" spans="1:6" ht="39.75" customHeight="1" x14ac:dyDescent="0.2">
      <c r="B89" s="169"/>
      <c r="C89" s="170"/>
      <c r="D89" s="170"/>
    </row>
    <row r="90" spans="1:6" ht="13.5" customHeight="1" x14ac:dyDescent="0.2"/>
    <row r="91" spans="1:6" x14ac:dyDescent="0.2">
      <c r="B91" s="81"/>
      <c r="C91" s="81"/>
      <c r="D91" s="81"/>
    </row>
  </sheetData>
  <mergeCells count="10">
    <mergeCell ref="A84:F84"/>
    <mergeCell ref="B86:E86"/>
    <mergeCell ref="A87:F87"/>
    <mergeCell ref="B89:D89"/>
    <mergeCell ref="A30:F30"/>
    <mergeCell ref="B76:D76"/>
    <mergeCell ref="B77:D77"/>
    <mergeCell ref="B78:D78"/>
    <mergeCell ref="B82:E82"/>
    <mergeCell ref="A83:F83"/>
  </mergeCells>
  <dataValidations count="1">
    <dataValidation type="list" allowBlank="1" showInputMessage="1" showErrorMessage="1" sqref="B76:B78 B12:B20 B33:B67" xr:uid="{21CD04B3-CEA8-4137-9DE0-95AFD31513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1CE7-CF66-4CDB-9DD2-E207F0A1025B}">
  <sheetPr>
    <pageSetUpPr fitToPage="1"/>
  </sheetPr>
  <dimension ref="A12:F93"/>
  <sheetViews>
    <sheetView view="pageBreakPreview" topLeftCell="A10" zoomScale="80" zoomScaleNormal="100" zoomScaleSheetLayoutView="80" workbookViewId="0">
      <selection activeCell="C46" sqref="C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464</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465</v>
      </c>
      <c r="C35" s="89">
        <v>1</v>
      </c>
      <c r="D35" s="90">
        <v>350</v>
      </c>
      <c r="E35" s="71">
        <f>C35*D35</f>
        <v>350</v>
      </c>
      <c r="F35" s="61"/>
    </row>
    <row r="36" spans="1:6" ht="14.25" x14ac:dyDescent="0.2">
      <c r="A36" s="61"/>
      <c r="B36" s="84"/>
      <c r="C36" s="87"/>
      <c r="D36" s="85"/>
      <c r="E36" s="71"/>
      <c r="F36" s="61"/>
    </row>
    <row r="37" spans="1:6" ht="14.25" x14ac:dyDescent="0.2">
      <c r="A37" s="61"/>
      <c r="B37" s="84" t="s">
        <v>466</v>
      </c>
      <c r="C37" s="89">
        <v>1.25</v>
      </c>
      <c r="D37" s="85">
        <v>350</v>
      </c>
      <c r="E37" s="71">
        <f>C37*D37</f>
        <v>437.5</v>
      </c>
      <c r="F37" s="61"/>
    </row>
    <row r="38" spans="1:6" ht="14.25" x14ac:dyDescent="0.2">
      <c r="A38" s="61"/>
      <c r="B38" s="84"/>
      <c r="C38" s="87"/>
      <c r="D38" s="85"/>
      <c r="E38" s="71"/>
      <c r="F38" s="61"/>
    </row>
    <row r="39" spans="1:6" ht="14.25" x14ac:dyDescent="0.2">
      <c r="A39" s="61"/>
      <c r="B39" s="84" t="s">
        <v>467</v>
      </c>
      <c r="C39" s="89">
        <v>0.5</v>
      </c>
      <c r="D39" s="85">
        <v>350</v>
      </c>
      <c r="E39" s="71">
        <f>C39*D39</f>
        <v>175</v>
      </c>
      <c r="F39" s="61"/>
    </row>
    <row r="40" spans="1:6" ht="14.25" x14ac:dyDescent="0.2">
      <c r="A40" s="61"/>
      <c r="B40" s="84"/>
      <c r="C40" s="87"/>
      <c r="D40" s="85"/>
      <c r="E40" s="71"/>
      <c r="F40" s="61"/>
    </row>
    <row r="41" spans="1:6" ht="14.25" x14ac:dyDescent="0.2">
      <c r="A41" s="61"/>
      <c r="B41" s="84" t="s">
        <v>468</v>
      </c>
      <c r="C41" s="89">
        <v>0.4</v>
      </c>
      <c r="D41" s="85">
        <v>350</v>
      </c>
      <c r="E41" s="71">
        <f>C41*D41</f>
        <v>140</v>
      </c>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1102.5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1102.5</v>
      </c>
      <c r="F73" s="61"/>
    </row>
    <row r="74" spans="1:6" ht="13.5" customHeight="1" x14ac:dyDescent="0.2">
      <c r="A74" s="61"/>
      <c r="B74" s="62" t="s">
        <v>5</v>
      </c>
      <c r="C74" s="74">
        <v>0.05</v>
      </c>
      <c r="D74" s="62"/>
      <c r="E74" s="37">
        <f>ROUND(E73*C74,2)</f>
        <v>55.13</v>
      </c>
      <c r="F74" s="61"/>
    </row>
    <row r="75" spans="1:6" ht="13.5" customHeight="1" x14ac:dyDescent="0.2">
      <c r="A75" s="61"/>
      <c r="B75" s="62" t="s">
        <v>4</v>
      </c>
      <c r="C75" s="75">
        <v>9.9750000000000005E-2</v>
      </c>
      <c r="D75" s="62"/>
      <c r="E75" s="38">
        <f>ROUND(E73*C75,2)</f>
        <v>109.97</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1267.6000000000001</v>
      </c>
      <c r="F77" s="61"/>
    </row>
    <row r="78" spans="1:6" ht="15.75" thickTop="1" x14ac:dyDescent="0.2">
      <c r="A78" s="61"/>
      <c r="B78" s="171"/>
      <c r="C78" s="171"/>
      <c r="D78" s="171"/>
      <c r="E78" s="77"/>
      <c r="F78" s="61"/>
    </row>
    <row r="79" spans="1:6" ht="15" x14ac:dyDescent="0.2">
      <c r="A79" s="61"/>
      <c r="B79" s="172" t="s">
        <v>19</v>
      </c>
      <c r="C79" s="172"/>
      <c r="D79" s="172"/>
      <c r="E79" s="77">
        <v>0</v>
      </c>
      <c r="F79" s="61"/>
    </row>
    <row r="80" spans="1:6" ht="15" x14ac:dyDescent="0.2">
      <c r="A80" s="61"/>
      <c r="B80" s="171"/>
      <c r="C80" s="171"/>
      <c r="D80" s="171"/>
      <c r="E80" s="77"/>
      <c r="F80" s="61"/>
    </row>
    <row r="81" spans="1:6" ht="19.5" customHeight="1" x14ac:dyDescent="0.2">
      <c r="A81" s="61"/>
      <c r="B81" s="78" t="s">
        <v>18</v>
      </c>
      <c r="C81" s="79"/>
      <c r="D81" s="79"/>
      <c r="E81" s="80">
        <f>E77-E79</f>
        <v>1267.6000000000001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3"/>
      <c r="C84" s="173"/>
      <c r="D84" s="173"/>
      <c r="E84" s="173"/>
      <c r="F84" s="61"/>
    </row>
    <row r="85" spans="1:6" ht="14.25" x14ac:dyDescent="0.2">
      <c r="A85" s="174" t="s">
        <v>402</v>
      </c>
      <c r="B85" s="174"/>
      <c r="C85" s="174"/>
      <c r="D85" s="174"/>
      <c r="E85" s="174"/>
      <c r="F85" s="174"/>
    </row>
    <row r="86" spans="1:6" ht="14.25" x14ac:dyDescent="0.2">
      <c r="A86" s="175" t="s">
        <v>403</v>
      </c>
      <c r="B86" s="175"/>
      <c r="C86" s="175"/>
      <c r="D86" s="175"/>
      <c r="E86" s="175"/>
      <c r="F86" s="175"/>
    </row>
    <row r="87" spans="1:6" x14ac:dyDescent="0.2">
      <c r="A87" s="61"/>
      <c r="B87" s="61"/>
      <c r="C87" s="61"/>
      <c r="D87" s="61"/>
      <c r="E87" s="61"/>
      <c r="F87" s="61"/>
    </row>
    <row r="88" spans="1:6" x14ac:dyDescent="0.2">
      <c r="A88" s="61"/>
      <c r="B88" s="167"/>
      <c r="C88" s="167"/>
      <c r="D88" s="167"/>
      <c r="E88" s="167"/>
      <c r="F88" s="61"/>
    </row>
    <row r="89" spans="1:6" ht="15" x14ac:dyDescent="0.2">
      <c r="A89" s="168" t="s">
        <v>8</v>
      </c>
      <c r="B89" s="168"/>
      <c r="C89" s="168"/>
      <c r="D89" s="168"/>
      <c r="E89" s="168"/>
      <c r="F89" s="168"/>
    </row>
    <row r="91" spans="1:6" ht="39.75" customHeight="1" x14ac:dyDescent="0.2">
      <c r="B91" s="169"/>
      <c r="C91" s="170"/>
      <c r="D91" s="170"/>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598716D7-07C2-4940-B44F-CD0559DC503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A952-D6B3-4D48-AED5-F56C4490EA65}">
  <sheetPr>
    <pageSetUpPr fitToPage="1"/>
  </sheetPr>
  <dimension ref="A12:F93"/>
  <sheetViews>
    <sheetView view="pageBreakPreview" topLeftCell="A42" zoomScale="80" zoomScaleNormal="100" zoomScaleSheetLayoutView="80" workbookViewId="0">
      <selection activeCell="B45" sqref="B45"/>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469</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470</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471</v>
      </c>
      <c r="C35" s="89">
        <v>0.25</v>
      </c>
      <c r="D35" s="90">
        <v>350</v>
      </c>
      <c r="E35" s="71">
        <f>C35*D35</f>
        <v>87.5</v>
      </c>
      <c r="F35" s="61"/>
    </row>
    <row r="36" spans="1:6" ht="14.25" x14ac:dyDescent="0.2">
      <c r="A36" s="61"/>
      <c r="B36" s="84"/>
      <c r="C36" s="87"/>
      <c r="D36" s="85"/>
      <c r="E36" s="71"/>
      <c r="F36" s="61"/>
    </row>
    <row r="37" spans="1:6" ht="14.25" x14ac:dyDescent="0.2">
      <c r="A37" s="61"/>
      <c r="B37" s="84" t="s">
        <v>472</v>
      </c>
      <c r="C37" s="89">
        <v>0.4</v>
      </c>
      <c r="D37" s="85">
        <v>350</v>
      </c>
      <c r="E37" s="71">
        <f>C37*D37</f>
        <v>140</v>
      </c>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227.5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227.5</v>
      </c>
      <c r="F73" s="61"/>
    </row>
    <row r="74" spans="1:6" ht="13.5" customHeight="1" x14ac:dyDescent="0.2">
      <c r="A74" s="61"/>
      <c r="B74" s="62" t="s">
        <v>5</v>
      </c>
      <c r="C74" s="74">
        <v>0.05</v>
      </c>
      <c r="D74" s="62"/>
      <c r="E74" s="37">
        <f>ROUND(E73*C74,2)</f>
        <v>11.38</v>
      </c>
      <c r="F74" s="61"/>
    </row>
    <row r="75" spans="1:6" ht="13.5" customHeight="1" x14ac:dyDescent="0.2">
      <c r="A75" s="61"/>
      <c r="B75" s="62" t="s">
        <v>4</v>
      </c>
      <c r="C75" s="75">
        <v>9.9750000000000005E-2</v>
      </c>
      <c r="D75" s="62"/>
      <c r="E75" s="38">
        <f>ROUND(E73*C75,2)</f>
        <v>22.69</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261.57</v>
      </c>
      <c r="F77" s="61"/>
    </row>
    <row r="78" spans="1:6" ht="15.75" thickTop="1" x14ac:dyDescent="0.2">
      <c r="A78" s="61"/>
      <c r="B78" s="171"/>
      <c r="C78" s="171"/>
      <c r="D78" s="171"/>
      <c r="E78" s="77"/>
      <c r="F78" s="61"/>
    </row>
    <row r="79" spans="1:6" ht="15" x14ac:dyDescent="0.2">
      <c r="A79" s="61"/>
      <c r="B79" s="172" t="s">
        <v>19</v>
      </c>
      <c r="C79" s="172"/>
      <c r="D79" s="172"/>
      <c r="E79" s="77">
        <v>0</v>
      </c>
      <c r="F79" s="61"/>
    </row>
    <row r="80" spans="1:6" ht="15" x14ac:dyDescent="0.2">
      <c r="A80" s="61"/>
      <c r="B80" s="171"/>
      <c r="C80" s="171"/>
      <c r="D80" s="171"/>
      <c r="E80" s="77"/>
      <c r="F80" s="61"/>
    </row>
    <row r="81" spans="1:6" ht="19.5" customHeight="1" x14ac:dyDescent="0.2">
      <c r="A81" s="61"/>
      <c r="B81" s="78" t="s">
        <v>18</v>
      </c>
      <c r="C81" s="79"/>
      <c r="D81" s="79"/>
      <c r="E81" s="80">
        <f>E77-E79</f>
        <v>261.57</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3"/>
      <c r="C84" s="173"/>
      <c r="D84" s="173"/>
      <c r="E84" s="173"/>
      <c r="F84" s="61"/>
    </row>
    <row r="85" spans="1:6" ht="14.25" x14ac:dyDescent="0.2">
      <c r="A85" s="174" t="s">
        <v>402</v>
      </c>
      <c r="B85" s="174"/>
      <c r="C85" s="174"/>
      <c r="D85" s="174"/>
      <c r="E85" s="174"/>
      <c r="F85" s="174"/>
    </row>
    <row r="86" spans="1:6" ht="14.25" x14ac:dyDescent="0.2">
      <c r="A86" s="175" t="s">
        <v>403</v>
      </c>
      <c r="B86" s="175"/>
      <c r="C86" s="175"/>
      <c r="D86" s="175"/>
      <c r="E86" s="175"/>
      <c r="F86" s="175"/>
    </row>
    <row r="87" spans="1:6" x14ac:dyDescent="0.2">
      <c r="A87" s="61"/>
      <c r="B87" s="61"/>
      <c r="C87" s="61"/>
      <c r="D87" s="61"/>
      <c r="E87" s="61"/>
      <c r="F87" s="61"/>
    </row>
    <row r="88" spans="1:6" x14ac:dyDescent="0.2">
      <c r="A88" s="61"/>
      <c r="B88" s="167"/>
      <c r="C88" s="167"/>
      <c r="D88" s="167"/>
      <c r="E88" s="167"/>
      <c r="F88" s="61"/>
    </row>
    <row r="89" spans="1:6" ht="15" x14ac:dyDescent="0.2">
      <c r="A89" s="168" t="s">
        <v>8</v>
      </c>
      <c r="B89" s="168"/>
      <c r="C89" s="168"/>
      <c r="D89" s="168"/>
      <c r="E89" s="168"/>
      <c r="F89" s="168"/>
    </row>
    <row r="91" spans="1:6" ht="39.75" customHeight="1" x14ac:dyDescent="0.2">
      <c r="B91" s="169"/>
      <c r="C91" s="170"/>
      <c r="D91" s="170"/>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7FACD526-13DA-4AEC-8CF5-A918A064AE6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47A4-926A-48A3-9D3F-5BC45D5AADB0}">
  <sheetPr>
    <pageSetUpPr fitToPage="1"/>
  </sheetPr>
  <dimension ref="A12:F93"/>
  <sheetViews>
    <sheetView view="pageBreakPreview" zoomScale="80" zoomScaleNormal="100" zoomScaleSheetLayoutView="80" workbookViewId="0">
      <selection activeCell="B46" sqref="B46"/>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473</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474</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28.5" x14ac:dyDescent="0.2">
      <c r="A35" s="61"/>
      <c r="B35" s="84" t="s">
        <v>475</v>
      </c>
      <c r="C35" s="89">
        <v>0.5</v>
      </c>
      <c r="D35" s="90">
        <v>350</v>
      </c>
      <c r="E35" s="71">
        <f>C35*D35</f>
        <v>175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175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175</v>
      </c>
      <c r="F73" s="61"/>
    </row>
    <row r="74" spans="1:6" ht="13.5" customHeight="1" x14ac:dyDescent="0.2">
      <c r="A74" s="61"/>
      <c r="B74" s="62" t="s">
        <v>5</v>
      </c>
      <c r="C74" s="74">
        <v>0.05</v>
      </c>
      <c r="D74" s="62"/>
      <c r="E74" s="37">
        <f>ROUND(E73*C74,2)</f>
        <v>8.75</v>
      </c>
      <c r="F74" s="61"/>
    </row>
    <row r="75" spans="1:6" ht="13.5" customHeight="1" x14ac:dyDescent="0.2">
      <c r="A75" s="61"/>
      <c r="B75" s="62" t="s">
        <v>4</v>
      </c>
      <c r="C75" s="75">
        <v>9.9750000000000005E-2</v>
      </c>
      <c r="D75" s="62"/>
      <c r="E75" s="38">
        <f>ROUND(E73*C75,2)</f>
        <v>17.46</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201.21</v>
      </c>
      <c r="F77" s="61"/>
    </row>
    <row r="78" spans="1:6" ht="15.75" thickTop="1" x14ac:dyDescent="0.2">
      <c r="A78" s="61"/>
      <c r="B78" s="171"/>
      <c r="C78" s="171"/>
      <c r="D78" s="171"/>
      <c r="E78" s="77"/>
      <c r="F78" s="61"/>
    </row>
    <row r="79" spans="1:6" ht="15" x14ac:dyDescent="0.2">
      <c r="A79" s="61"/>
      <c r="B79" s="172" t="s">
        <v>19</v>
      </c>
      <c r="C79" s="172"/>
      <c r="D79" s="172"/>
      <c r="E79" s="77">
        <v>0</v>
      </c>
      <c r="F79" s="61"/>
    </row>
    <row r="80" spans="1:6" ht="15" x14ac:dyDescent="0.2">
      <c r="A80" s="61"/>
      <c r="B80" s="171"/>
      <c r="C80" s="171"/>
      <c r="D80" s="171"/>
      <c r="E80" s="77"/>
      <c r="F80" s="61"/>
    </row>
    <row r="81" spans="1:6" ht="19.5" customHeight="1" x14ac:dyDescent="0.2">
      <c r="A81" s="61"/>
      <c r="B81" s="78" t="s">
        <v>18</v>
      </c>
      <c r="C81" s="79"/>
      <c r="D81" s="79"/>
      <c r="E81" s="80">
        <f>E77-E79</f>
        <v>201.21</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3"/>
      <c r="C84" s="173"/>
      <c r="D84" s="173"/>
      <c r="E84" s="173"/>
      <c r="F84" s="61"/>
    </row>
    <row r="85" spans="1:6" ht="14.25" x14ac:dyDescent="0.2">
      <c r="A85" s="174" t="s">
        <v>402</v>
      </c>
      <c r="B85" s="174"/>
      <c r="C85" s="174"/>
      <c r="D85" s="174"/>
      <c r="E85" s="174"/>
      <c r="F85" s="174"/>
    </row>
    <row r="86" spans="1:6" ht="14.25" x14ac:dyDescent="0.2">
      <c r="A86" s="175" t="s">
        <v>403</v>
      </c>
      <c r="B86" s="175"/>
      <c r="C86" s="175"/>
      <c r="D86" s="175"/>
      <c r="E86" s="175"/>
      <c r="F86" s="175"/>
    </row>
    <row r="87" spans="1:6" x14ac:dyDescent="0.2">
      <c r="A87" s="61"/>
      <c r="B87" s="61"/>
      <c r="C87" s="61"/>
      <c r="D87" s="61"/>
      <c r="E87" s="61"/>
      <c r="F87" s="61"/>
    </row>
    <row r="88" spans="1:6" x14ac:dyDescent="0.2">
      <c r="A88" s="61"/>
      <c r="B88" s="167"/>
      <c r="C88" s="167"/>
      <c r="D88" s="167"/>
      <c r="E88" s="167"/>
      <c r="F88" s="61"/>
    </row>
    <row r="89" spans="1:6" ht="15" x14ac:dyDescent="0.2">
      <c r="A89" s="168" t="s">
        <v>8</v>
      </c>
      <c r="B89" s="168"/>
      <c r="C89" s="168"/>
      <c r="D89" s="168"/>
      <c r="E89" s="168"/>
      <c r="F89" s="168"/>
    </row>
    <row r="91" spans="1:6" ht="39.75" customHeight="1" x14ac:dyDescent="0.2">
      <c r="B91" s="169"/>
      <c r="C91" s="170"/>
      <c r="D91" s="170"/>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1525AB13-E6CD-4BFC-A22F-F352EA8E9BA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37A1-4346-484A-9105-3A6D1A93B576}">
  <sheetPr>
    <pageSetUpPr fitToPage="1"/>
  </sheetPr>
  <dimension ref="A12:F93"/>
  <sheetViews>
    <sheetView view="pageBreakPreview" zoomScale="80" zoomScaleNormal="100" zoomScaleSheetLayoutView="80" workbookViewId="0">
      <selection activeCell="B24" sqref="B24"/>
    </sheetView>
  </sheetViews>
  <sheetFormatPr baseColWidth="10" defaultRowHeight="12.75" x14ac:dyDescent="0.2"/>
  <cols>
    <col min="1" max="1" width="5.140625" style="57" customWidth="1"/>
    <col min="2" max="2" width="120" style="57" customWidth="1"/>
    <col min="3" max="3" width="11.5703125" style="57" customWidth="1"/>
    <col min="4" max="4" width="17.5703125" style="57" customWidth="1"/>
    <col min="5" max="5" width="17.7109375" style="57" customWidth="1"/>
    <col min="6" max="6" width="10.5703125" style="57" customWidth="1"/>
    <col min="7" max="16384" width="11.42578125" style="57"/>
  </cols>
  <sheetData>
    <row r="12" spans="2:5" x14ac:dyDescent="0.2">
      <c r="B12" s="56"/>
      <c r="E12" s="58"/>
    </row>
    <row r="13" spans="2:5" x14ac:dyDescent="0.2">
      <c r="B13" s="56"/>
      <c r="E13" s="58"/>
    </row>
    <row r="14" spans="2:5" x14ac:dyDescent="0.2">
      <c r="B14" s="56"/>
      <c r="E14" s="58"/>
    </row>
    <row r="15" spans="2:5" x14ac:dyDescent="0.2">
      <c r="B15" s="56"/>
      <c r="E15" s="58"/>
    </row>
    <row r="16" spans="2:5" x14ac:dyDescent="0.2">
      <c r="B16" s="56"/>
      <c r="E16" s="58"/>
    </row>
    <row r="17" spans="1:6" x14ac:dyDescent="0.2">
      <c r="B17" s="56"/>
      <c r="E17" s="58"/>
    </row>
    <row r="18" spans="1:6" x14ac:dyDescent="0.2">
      <c r="B18" s="56"/>
      <c r="E18" s="58"/>
    </row>
    <row r="19" spans="1:6" x14ac:dyDescent="0.2">
      <c r="B19" s="56"/>
      <c r="E19" s="58"/>
    </row>
    <row r="20" spans="1:6" x14ac:dyDescent="0.2">
      <c r="B20" s="56"/>
      <c r="E20" s="58"/>
    </row>
    <row r="21" spans="1:6" ht="15" x14ac:dyDescent="0.2">
      <c r="A21" s="59"/>
      <c r="B21" s="60" t="s">
        <v>476</v>
      </c>
      <c r="C21" s="61"/>
      <c r="D21" s="61"/>
      <c r="E21" s="61"/>
      <c r="F21" s="61"/>
    </row>
    <row r="22" spans="1:6" ht="15" x14ac:dyDescent="0.2">
      <c r="A22" s="59"/>
      <c r="B22" s="62"/>
      <c r="C22" s="61"/>
      <c r="D22" s="61"/>
      <c r="E22" s="61"/>
      <c r="F22" s="61"/>
    </row>
    <row r="23" spans="1:6" ht="15" x14ac:dyDescent="0.2">
      <c r="A23" s="59"/>
      <c r="B23" s="62"/>
      <c r="C23" s="61"/>
      <c r="D23" s="61"/>
      <c r="E23" s="61"/>
      <c r="F23" s="61"/>
    </row>
    <row r="24" spans="1:6" ht="15" x14ac:dyDescent="0.2">
      <c r="A24" s="59"/>
      <c r="B24" s="60" t="s">
        <v>353</v>
      </c>
      <c r="C24" s="61"/>
      <c r="D24" s="61"/>
      <c r="E24" s="61"/>
      <c r="F24" s="61"/>
    </row>
    <row r="25" spans="1:6" ht="15" x14ac:dyDescent="0.2">
      <c r="A25" s="59"/>
      <c r="B25" s="60" t="s">
        <v>417</v>
      </c>
      <c r="C25" s="61"/>
      <c r="D25" s="61"/>
      <c r="E25" s="61"/>
      <c r="F25" s="61"/>
    </row>
    <row r="26" spans="1:6" ht="33.75" customHeight="1" x14ac:dyDescent="0.2">
      <c r="A26" s="59"/>
      <c r="B26" s="82" t="s">
        <v>406</v>
      </c>
      <c r="C26" s="61"/>
      <c r="D26" s="61"/>
      <c r="E26" s="61"/>
      <c r="F26" s="61"/>
    </row>
    <row r="27" spans="1:6" x14ac:dyDescent="0.2">
      <c r="A27" s="63"/>
      <c r="B27" s="61"/>
      <c r="C27" s="64"/>
      <c r="D27" s="64"/>
      <c r="E27" s="65"/>
      <c r="F27" s="61"/>
    </row>
    <row r="28" spans="1:6" ht="15" x14ac:dyDescent="0.2">
      <c r="A28" s="59"/>
      <c r="B28" s="64"/>
      <c r="C28" s="64"/>
      <c r="D28" s="66" t="s">
        <v>12</v>
      </c>
      <c r="E28" s="66" t="s">
        <v>477</v>
      </c>
      <c r="F28" s="61"/>
    </row>
    <row r="29" spans="1:6" ht="13.5" thickBot="1" x14ac:dyDescent="0.25">
      <c r="A29" s="67"/>
      <c r="B29" s="67"/>
      <c r="C29" s="67"/>
      <c r="D29" s="67"/>
      <c r="E29" s="67"/>
      <c r="F29" s="68"/>
    </row>
    <row r="30" spans="1:6" s="69" customFormat="1" ht="21.75" customHeight="1" x14ac:dyDescent="0.2">
      <c r="A30" s="166" t="s">
        <v>0</v>
      </c>
      <c r="B30" s="166"/>
      <c r="C30" s="166"/>
      <c r="D30" s="166"/>
      <c r="E30" s="166"/>
      <c r="F30" s="166"/>
    </row>
    <row r="31" spans="1:6" ht="14.25" x14ac:dyDescent="0.2">
      <c r="A31" s="59"/>
      <c r="B31" s="63"/>
      <c r="C31" s="83" t="s">
        <v>64</v>
      </c>
      <c r="D31" s="83" t="s">
        <v>65</v>
      </c>
      <c r="E31" s="91" t="s">
        <v>66</v>
      </c>
    </row>
    <row r="32" spans="1:6" ht="14.25" x14ac:dyDescent="0.2">
      <c r="A32" s="61"/>
      <c r="B32" s="70" t="s">
        <v>6</v>
      </c>
      <c r="C32" s="70"/>
      <c r="D32" s="70"/>
      <c r="E32" s="71"/>
      <c r="F32" s="61"/>
    </row>
    <row r="33" spans="1:6" ht="14.25" x14ac:dyDescent="0.2">
      <c r="A33" s="61"/>
      <c r="B33" s="84"/>
      <c r="C33" s="87"/>
      <c r="D33" s="85"/>
      <c r="E33" s="71"/>
      <c r="F33" s="61"/>
    </row>
    <row r="34" spans="1:6" ht="14.25" x14ac:dyDescent="0.2">
      <c r="A34" s="61"/>
      <c r="B34" s="84"/>
      <c r="C34" s="87"/>
      <c r="D34" s="85"/>
      <c r="E34" s="71"/>
      <c r="F34" s="61"/>
    </row>
    <row r="35" spans="1:6" ht="14.25" x14ac:dyDescent="0.2">
      <c r="A35" s="61"/>
      <c r="B35" s="84" t="s">
        <v>478</v>
      </c>
      <c r="C35" s="89">
        <v>2.25</v>
      </c>
      <c r="D35" s="90">
        <v>350</v>
      </c>
      <c r="E35" s="71">
        <f>C35*D35</f>
        <v>787.5</v>
      </c>
      <c r="F35" s="61"/>
    </row>
    <row r="36" spans="1:6" ht="14.25" x14ac:dyDescent="0.2">
      <c r="A36" s="61"/>
      <c r="B36" s="84"/>
      <c r="C36" s="87"/>
      <c r="D36" s="85"/>
      <c r="E36" s="71"/>
      <c r="F36" s="61"/>
    </row>
    <row r="37" spans="1:6" ht="14.25" x14ac:dyDescent="0.2">
      <c r="A37" s="61"/>
      <c r="B37" s="84"/>
      <c r="C37" s="89"/>
      <c r="D37" s="85"/>
      <c r="E37" s="71"/>
      <c r="F37" s="61"/>
    </row>
    <row r="38" spans="1:6" ht="14.25" x14ac:dyDescent="0.2">
      <c r="A38" s="61"/>
      <c r="B38" s="84"/>
      <c r="C38" s="87"/>
      <c r="D38" s="85"/>
      <c r="E38" s="71"/>
      <c r="F38" s="61"/>
    </row>
    <row r="39" spans="1:6" ht="14.25" x14ac:dyDescent="0.2">
      <c r="A39" s="61"/>
      <c r="B39" s="84"/>
      <c r="C39" s="89"/>
      <c r="D39" s="85"/>
      <c r="E39" s="71"/>
      <c r="F39" s="61"/>
    </row>
    <row r="40" spans="1:6" ht="14.25" x14ac:dyDescent="0.2">
      <c r="A40" s="61"/>
      <c r="B40" s="84"/>
      <c r="C40" s="87"/>
      <c r="D40" s="85"/>
      <c r="E40" s="71"/>
      <c r="F40" s="61"/>
    </row>
    <row r="41" spans="1:6" ht="14.25" x14ac:dyDescent="0.2">
      <c r="A41" s="61"/>
      <c r="B41" s="84"/>
      <c r="C41" s="89"/>
      <c r="D41" s="85"/>
      <c r="E41" s="71"/>
      <c r="F41" s="61"/>
    </row>
    <row r="42" spans="1:6" ht="14.25" x14ac:dyDescent="0.2">
      <c r="A42" s="61"/>
      <c r="B42" s="84"/>
      <c r="C42" s="87"/>
      <c r="D42" s="85"/>
      <c r="E42" s="71"/>
      <c r="F42" s="61"/>
    </row>
    <row r="43" spans="1:6" ht="14.25" x14ac:dyDescent="0.2">
      <c r="A43" s="61"/>
      <c r="B43" s="84"/>
      <c r="C43" s="87"/>
      <c r="D43" s="85"/>
      <c r="E43" s="71"/>
      <c r="F43" s="61"/>
    </row>
    <row r="44" spans="1:6" ht="14.25" x14ac:dyDescent="0.2">
      <c r="A44" s="61"/>
      <c r="B44" s="84"/>
      <c r="C44" s="87"/>
      <c r="D44" s="85"/>
      <c r="E44" s="71"/>
      <c r="F44" s="61"/>
    </row>
    <row r="45" spans="1:6" ht="14.25" x14ac:dyDescent="0.2">
      <c r="A45" s="61"/>
      <c r="B45" s="84"/>
      <c r="C45" s="87"/>
      <c r="D45" s="85"/>
      <c r="E45" s="71"/>
      <c r="F45" s="61"/>
    </row>
    <row r="46" spans="1:6" ht="14.25" x14ac:dyDescent="0.2">
      <c r="A46" s="61"/>
      <c r="B46" s="84"/>
      <c r="C46" s="87"/>
      <c r="D46" s="85"/>
      <c r="E46" s="71"/>
      <c r="F46" s="61"/>
    </row>
    <row r="47" spans="1:6" ht="14.25" x14ac:dyDescent="0.2">
      <c r="A47" s="61"/>
      <c r="B47" s="84"/>
      <c r="C47" s="87"/>
      <c r="D47" s="85"/>
      <c r="E47" s="71"/>
      <c r="F47" s="61"/>
    </row>
    <row r="48" spans="1:6" ht="14.25" x14ac:dyDescent="0.2">
      <c r="A48" s="61"/>
      <c r="B48" s="84"/>
      <c r="C48" s="87"/>
      <c r="D48" s="85"/>
      <c r="E48" s="71"/>
      <c r="F48" s="61"/>
    </row>
    <row r="49" spans="1:6" ht="14.25" x14ac:dyDescent="0.2">
      <c r="A49" s="61"/>
      <c r="B49" s="84"/>
      <c r="C49" s="87"/>
      <c r="D49" s="85"/>
      <c r="E49" s="71"/>
      <c r="F49" s="61"/>
    </row>
    <row r="50" spans="1:6" ht="14.25" x14ac:dyDescent="0.2">
      <c r="A50" s="61"/>
      <c r="B50" s="84"/>
      <c r="C50" s="87"/>
      <c r="D50" s="85"/>
      <c r="E50" s="71"/>
      <c r="F50" s="61"/>
    </row>
    <row r="51" spans="1:6" ht="14.25" x14ac:dyDescent="0.2">
      <c r="A51" s="61"/>
      <c r="B51" s="84"/>
      <c r="C51" s="87"/>
      <c r="D51" s="85"/>
      <c r="E51" s="71"/>
      <c r="F51" s="61"/>
    </row>
    <row r="52" spans="1:6" ht="14.25" x14ac:dyDescent="0.2">
      <c r="A52" s="61"/>
      <c r="B52" s="84"/>
      <c r="C52" s="87"/>
      <c r="D52" s="85"/>
      <c r="E52" s="71"/>
      <c r="F52" s="61"/>
    </row>
    <row r="53" spans="1:6" ht="14.25" x14ac:dyDescent="0.2">
      <c r="A53" s="61"/>
      <c r="B53" s="84"/>
      <c r="C53" s="87"/>
      <c r="D53" s="85"/>
      <c r="E53" s="71"/>
      <c r="F53" s="61"/>
    </row>
    <row r="54" spans="1:6" ht="14.25" x14ac:dyDescent="0.2">
      <c r="A54" s="61"/>
      <c r="B54" s="84"/>
      <c r="C54" s="87"/>
      <c r="D54" s="85"/>
      <c r="E54" s="71"/>
      <c r="F54" s="61"/>
    </row>
    <row r="55" spans="1:6" ht="14.25" x14ac:dyDescent="0.2">
      <c r="A55" s="61"/>
      <c r="B55" s="84"/>
      <c r="C55" s="87"/>
      <c r="D55" s="85"/>
      <c r="E55" s="71"/>
      <c r="F55" s="61"/>
    </row>
    <row r="56" spans="1:6" ht="14.25" x14ac:dyDescent="0.2">
      <c r="A56" s="61"/>
      <c r="B56" s="72"/>
      <c r="C56" s="88"/>
      <c r="D56" s="86"/>
      <c r="E56" s="71"/>
      <c r="F56" s="61"/>
    </row>
    <row r="57" spans="1:6" ht="14.25" x14ac:dyDescent="0.2">
      <c r="A57" s="61"/>
      <c r="B57" s="84"/>
      <c r="C57" s="87"/>
      <c r="D57" s="85"/>
      <c r="E57" s="71"/>
      <c r="F57" s="61"/>
    </row>
    <row r="58" spans="1:6" ht="14.25" x14ac:dyDescent="0.2">
      <c r="A58" s="61"/>
      <c r="B58" s="84"/>
      <c r="C58" s="87"/>
      <c r="D58" s="85"/>
      <c r="E58" s="71"/>
      <c r="F58" s="61"/>
    </row>
    <row r="59" spans="1:6" ht="14.25" x14ac:dyDescent="0.2">
      <c r="A59" s="61"/>
      <c r="B59" s="84"/>
      <c r="C59" s="87"/>
      <c r="D59" s="85"/>
      <c r="E59" s="71"/>
      <c r="F59" s="61"/>
    </row>
    <row r="60" spans="1:6" ht="14.25" x14ac:dyDescent="0.2">
      <c r="A60" s="61"/>
      <c r="B60" s="84"/>
      <c r="C60" s="87"/>
      <c r="D60" s="85"/>
      <c r="E60" s="71"/>
      <c r="F60" s="61"/>
    </row>
    <row r="61" spans="1:6" ht="14.25" x14ac:dyDescent="0.2">
      <c r="A61" s="61"/>
      <c r="B61" s="84"/>
      <c r="C61" s="87"/>
      <c r="D61" s="85"/>
      <c r="E61" s="71"/>
      <c r="F61" s="61"/>
    </row>
    <row r="62" spans="1:6" ht="14.25" x14ac:dyDescent="0.2">
      <c r="A62" s="61"/>
      <c r="B62" s="84"/>
      <c r="C62" s="87"/>
      <c r="D62" s="85"/>
      <c r="E62" s="71"/>
      <c r="F62" s="61"/>
    </row>
    <row r="63" spans="1:6" ht="14.25" x14ac:dyDescent="0.2">
      <c r="A63" s="61"/>
      <c r="B63" s="84"/>
      <c r="C63" s="87"/>
      <c r="D63" s="85"/>
      <c r="E63" s="71"/>
      <c r="F63" s="61"/>
    </row>
    <row r="64" spans="1:6" ht="14.25" x14ac:dyDescent="0.2">
      <c r="A64" s="61"/>
      <c r="B64" s="84"/>
      <c r="C64" s="87"/>
      <c r="D64" s="85"/>
      <c r="E64" s="71"/>
      <c r="F64" s="61"/>
    </row>
    <row r="65" spans="1:6" ht="14.25" x14ac:dyDescent="0.2">
      <c r="A65" s="61"/>
      <c r="B65" s="84"/>
      <c r="C65" s="87"/>
      <c r="D65" s="85"/>
      <c r="E65" s="71"/>
      <c r="F65" s="61"/>
    </row>
    <row r="66" spans="1:6" ht="14.25" x14ac:dyDescent="0.2">
      <c r="A66" s="61"/>
      <c r="B66" s="84"/>
      <c r="C66" s="87"/>
      <c r="D66" s="85"/>
      <c r="E66" s="71"/>
      <c r="F66" s="61"/>
    </row>
    <row r="67" spans="1:6" ht="14.25" x14ac:dyDescent="0.2">
      <c r="A67" s="61"/>
      <c r="B67" s="84"/>
      <c r="C67" s="87"/>
      <c r="D67" s="85"/>
      <c r="E67" s="71"/>
      <c r="F67" s="61"/>
    </row>
    <row r="68" spans="1:6" ht="14.25" x14ac:dyDescent="0.2">
      <c r="A68" s="61"/>
      <c r="B68" s="84"/>
      <c r="C68" s="87"/>
      <c r="D68" s="85"/>
      <c r="E68" s="71"/>
      <c r="F68" s="61"/>
    </row>
    <row r="69" spans="1:6" ht="13.5" customHeight="1" x14ac:dyDescent="0.2">
      <c r="A69" s="61"/>
      <c r="B69" s="84"/>
      <c r="C69" s="87"/>
      <c r="D69" s="85"/>
      <c r="E69" s="71"/>
      <c r="F69" s="61"/>
    </row>
    <row r="70" spans="1:6" ht="13.5" customHeight="1" x14ac:dyDescent="0.2">
      <c r="A70" s="61"/>
      <c r="B70" s="60" t="s">
        <v>16</v>
      </c>
      <c r="C70" s="62"/>
      <c r="D70" s="62"/>
      <c r="E70" s="32">
        <f>SUM(E33:E69)</f>
        <v>787.5</v>
      </c>
      <c r="F70" s="61"/>
    </row>
    <row r="71" spans="1:6" ht="13.5" customHeight="1" x14ac:dyDescent="0.2">
      <c r="A71" s="61"/>
      <c r="B71" s="73" t="s">
        <v>13</v>
      </c>
      <c r="C71" s="62"/>
      <c r="D71" s="62"/>
      <c r="E71" s="33">
        <v>0</v>
      </c>
      <c r="F71" s="61"/>
    </row>
    <row r="72" spans="1:6" ht="13.5" customHeight="1" x14ac:dyDescent="0.2">
      <c r="A72" s="61"/>
      <c r="B72" s="73" t="s">
        <v>14</v>
      </c>
      <c r="C72" s="62"/>
      <c r="D72" s="62"/>
      <c r="E72" s="33">
        <v>0</v>
      </c>
      <c r="F72" s="61"/>
    </row>
    <row r="73" spans="1:6" ht="13.5" customHeight="1" x14ac:dyDescent="0.2">
      <c r="A73" s="61"/>
      <c r="B73" s="60" t="s">
        <v>15</v>
      </c>
      <c r="C73" s="62"/>
      <c r="D73" s="62"/>
      <c r="E73" s="32">
        <f>SUM(E70:E72)</f>
        <v>787.5</v>
      </c>
      <c r="F73" s="61"/>
    </row>
    <row r="74" spans="1:6" ht="13.5" customHeight="1" x14ac:dyDescent="0.2">
      <c r="A74" s="61"/>
      <c r="B74" s="62" t="s">
        <v>5</v>
      </c>
      <c r="C74" s="74">
        <v>0.05</v>
      </c>
      <c r="D74" s="62"/>
      <c r="E74" s="37">
        <f>ROUND(E73*C74,2)</f>
        <v>39.380000000000003</v>
      </c>
      <c r="F74" s="61"/>
    </row>
    <row r="75" spans="1:6" ht="13.5" customHeight="1" x14ac:dyDescent="0.2">
      <c r="A75" s="61"/>
      <c r="B75" s="62" t="s">
        <v>4</v>
      </c>
      <c r="C75" s="75">
        <v>9.9750000000000005E-2</v>
      </c>
      <c r="D75" s="62"/>
      <c r="E75" s="38">
        <f>ROUND(E73*C75,2)</f>
        <v>78.55</v>
      </c>
      <c r="F75" s="61"/>
    </row>
    <row r="76" spans="1:6" ht="13.5" customHeight="1" x14ac:dyDescent="0.2">
      <c r="A76" s="61"/>
      <c r="B76" s="62"/>
      <c r="C76" s="62"/>
      <c r="D76" s="62"/>
      <c r="E76" s="76"/>
      <c r="F76" s="61"/>
    </row>
    <row r="77" spans="1:6" ht="16.5" customHeight="1" thickBot="1" x14ac:dyDescent="0.25">
      <c r="A77" s="61"/>
      <c r="B77" s="60" t="s">
        <v>17</v>
      </c>
      <c r="C77" s="62"/>
      <c r="D77" s="62"/>
      <c r="E77" s="35">
        <f>SUM(E73:E75)</f>
        <v>905.43</v>
      </c>
      <c r="F77" s="61"/>
    </row>
    <row r="78" spans="1:6" ht="15.75" thickTop="1" x14ac:dyDescent="0.2">
      <c r="A78" s="61"/>
      <c r="B78" s="171"/>
      <c r="C78" s="171"/>
      <c r="D78" s="171"/>
      <c r="E78" s="77"/>
      <c r="F78" s="61"/>
    </row>
    <row r="79" spans="1:6" ht="15" x14ac:dyDescent="0.2">
      <c r="A79" s="61"/>
      <c r="B79" s="172" t="s">
        <v>19</v>
      </c>
      <c r="C79" s="172"/>
      <c r="D79" s="172"/>
      <c r="E79" s="77">
        <v>0</v>
      </c>
      <c r="F79" s="61"/>
    </row>
    <row r="80" spans="1:6" ht="15" x14ac:dyDescent="0.2">
      <c r="A80" s="61"/>
      <c r="B80" s="171"/>
      <c r="C80" s="171"/>
      <c r="D80" s="171"/>
      <c r="E80" s="77"/>
      <c r="F80" s="61"/>
    </row>
    <row r="81" spans="1:6" ht="19.5" customHeight="1" x14ac:dyDescent="0.2">
      <c r="A81" s="61"/>
      <c r="B81" s="78" t="s">
        <v>18</v>
      </c>
      <c r="C81" s="79"/>
      <c r="D81" s="79"/>
      <c r="E81" s="80">
        <f>E77-E79</f>
        <v>905.43</v>
      </c>
      <c r="F81" s="61"/>
    </row>
    <row r="82" spans="1:6" ht="13.5" customHeight="1" x14ac:dyDescent="0.2">
      <c r="A82" s="61"/>
      <c r="B82" s="61"/>
      <c r="C82" s="61"/>
      <c r="D82" s="61"/>
      <c r="E82" s="61"/>
      <c r="F82" s="61"/>
    </row>
    <row r="83" spans="1:6" x14ac:dyDescent="0.2">
      <c r="A83" s="61"/>
      <c r="B83" s="61"/>
      <c r="C83" s="61"/>
      <c r="D83" s="61"/>
      <c r="E83" s="61"/>
      <c r="F83" s="61"/>
    </row>
    <row r="84" spans="1:6" x14ac:dyDescent="0.2">
      <c r="A84" s="61"/>
      <c r="B84" s="173"/>
      <c r="C84" s="173"/>
      <c r="D84" s="173"/>
      <c r="E84" s="173"/>
      <c r="F84" s="61"/>
    </row>
    <row r="85" spans="1:6" ht="14.25" x14ac:dyDescent="0.2">
      <c r="A85" s="174" t="s">
        <v>402</v>
      </c>
      <c r="B85" s="174"/>
      <c r="C85" s="174"/>
      <c r="D85" s="174"/>
      <c r="E85" s="174"/>
      <c r="F85" s="174"/>
    </row>
    <row r="86" spans="1:6" ht="14.25" x14ac:dyDescent="0.2">
      <c r="A86" s="175" t="s">
        <v>403</v>
      </c>
      <c r="B86" s="175"/>
      <c r="C86" s="175"/>
      <c r="D86" s="175"/>
      <c r="E86" s="175"/>
      <c r="F86" s="175"/>
    </row>
    <row r="87" spans="1:6" x14ac:dyDescent="0.2">
      <c r="A87" s="61"/>
      <c r="B87" s="61"/>
      <c r="C87" s="61"/>
      <c r="D87" s="61"/>
      <c r="E87" s="61"/>
      <c r="F87" s="61"/>
    </row>
    <row r="88" spans="1:6" x14ac:dyDescent="0.2">
      <c r="A88" s="61"/>
      <c r="B88" s="167"/>
      <c r="C88" s="167"/>
      <c r="D88" s="167"/>
      <c r="E88" s="167"/>
      <c r="F88" s="61"/>
    </row>
    <row r="89" spans="1:6" ht="15" x14ac:dyDescent="0.2">
      <c r="A89" s="168" t="s">
        <v>8</v>
      </c>
      <c r="B89" s="168"/>
      <c r="C89" s="168"/>
      <c r="D89" s="168"/>
      <c r="E89" s="168"/>
      <c r="F89" s="168"/>
    </row>
    <row r="91" spans="1:6" ht="39.75" customHeight="1" x14ac:dyDescent="0.2">
      <c r="B91" s="169"/>
      <c r="C91" s="170"/>
      <c r="D91" s="170"/>
    </row>
    <row r="92" spans="1:6" ht="13.5" customHeight="1" x14ac:dyDescent="0.2"/>
    <row r="93" spans="1:6" x14ac:dyDescent="0.2">
      <c r="B93" s="81"/>
      <c r="C93" s="81"/>
      <c r="D93" s="81"/>
    </row>
  </sheetData>
  <mergeCells count="10">
    <mergeCell ref="A86:F86"/>
    <mergeCell ref="B88:E88"/>
    <mergeCell ref="A89:F89"/>
    <mergeCell ref="B91:D91"/>
    <mergeCell ref="A30:F30"/>
    <mergeCell ref="B78:D78"/>
    <mergeCell ref="B79:D79"/>
    <mergeCell ref="B80:D80"/>
    <mergeCell ref="B84:E84"/>
    <mergeCell ref="A85:F85"/>
  </mergeCells>
  <dataValidations count="1">
    <dataValidation type="list" allowBlank="1" showInputMessage="1" showErrorMessage="1" sqref="B78:B80 B12:B20 B33:B69" xr:uid="{625BF790-176B-4AF8-863B-C39FF2F839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D45"/>
  <sheetViews>
    <sheetView view="pageBreakPreview" zoomScaleNormal="100" workbookViewId="0">
      <selection activeCell="B4" sqref="B4"/>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76" t="s">
        <v>1</v>
      </c>
      <c r="C1" s="176"/>
      <c r="D1" s="12"/>
    </row>
    <row r="2" spans="1:4" ht="13.5" customHeight="1" x14ac:dyDescent="0.3">
      <c r="A2" s="6"/>
      <c r="B2" s="13"/>
      <c r="C2" s="13"/>
      <c r="D2" s="7"/>
    </row>
    <row r="3" spans="1:4" ht="13.5" thickBot="1" x14ac:dyDescent="0.25">
      <c r="A3" s="6"/>
      <c r="D3" s="7"/>
    </row>
    <row r="4" spans="1:4" ht="13.5" thickBot="1" x14ac:dyDescent="0.25">
      <c r="A4" s="6"/>
      <c r="B4" s="93"/>
      <c r="C4" s="92" t="s">
        <v>3</v>
      </c>
      <c r="D4" s="7"/>
    </row>
    <row r="5" spans="1:4" s="2" customFormat="1" x14ac:dyDescent="0.2">
      <c r="A5" s="20"/>
      <c r="B5" s="21"/>
      <c r="C5" s="53"/>
      <c r="D5" s="22"/>
    </row>
    <row r="6" spans="1:4" x14ac:dyDescent="0.2">
      <c r="A6" s="6"/>
      <c r="B6" s="14"/>
      <c r="C6" s="8" t="s">
        <v>11</v>
      </c>
      <c r="D6" s="7"/>
    </row>
    <row r="7" spans="1:4" x14ac:dyDescent="0.2">
      <c r="A7" s="6"/>
      <c r="B7" s="14"/>
      <c r="C7" s="8" t="s">
        <v>437</v>
      </c>
      <c r="D7" s="7"/>
    </row>
    <row r="8" spans="1:4" x14ac:dyDescent="0.2">
      <c r="A8" s="6"/>
      <c r="B8" s="14"/>
      <c r="C8" s="8" t="s">
        <v>211</v>
      </c>
      <c r="D8" s="7"/>
    </row>
    <row r="9" spans="1:4" x14ac:dyDescent="0.2">
      <c r="A9" s="6"/>
      <c r="B9" s="14"/>
      <c r="C9" s="8" t="s">
        <v>438</v>
      </c>
      <c r="D9" s="7"/>
    </row>
    <row r="10" spans="1:4" x14ac:dyDescent="0.2">
      <c r="A10" s="6"/>
      <c r="B10" s="14"/>
      <c r="C10" s="8" t="s">
        <v>439</v>
      </c>
      <c r="D10" s="7"/>
    </row>
    <row r="11" spans="1:4" ht="25.5" x14ac:dyDescent="0.2">
      <c r="A11" s="6"/>
      <c r="B11" s="14"/>
      <c r="C11" s="8" t="s">
        <v>440</v>
      </c>
      <c r="D11" s="7"/>
    </row>
    <row r="12" spans="1:4" x14ac:dyDescent="0.2">
      <c r="A12" s="6"/>
      <c r="B12" s="14"/>
      <c r="C12" s="8" t="s">
        <v>441</v>
      </c>
      <c r="D12" s="7"/>
    </row>
    <row r="13" spans="1:4" x14ac:dyDescent="0.2">
      <c r="A13" s="6"/>
      <c r="B13" s="14"/>
      <c r="C13" s="8" t="s">
        <v>442</v>
      </c>
      <c r="D13" s="7"/>
    </row>
    <row r="14" spans="1:4" ht="25.5" x14ac:dyDescent="0.2">
      <c r="A14" s="6"/>
      <c r="B14" s="14"/>
      <c r="C14" s="8" t="s">
        <v>443</v>
      </c>
      <c r="D14" s="7"/>
    </row>
    <row r="15" spans="1:4" x14ac:dyDescent="0.2">
      <c r="A15" s="6"/>
      <c r="B15" s="14"/>
      <c r="C15" s="8" t="s">
        <v>444</v>
      </c>
      <c r="D15" s="7"/>
    </row>
    <row r="16" spans="1:4" x14ac:dyDescent="0.2">
      <c r="A16" s="6"/>
      <c r="B16" s="14"/>
      <c r="C16" s="8" t="s">
        <v>445</v>
      </c>
      <c r="D16" s="7"/>
    </row>
    <row r="17" spans="1:4" x14ac:dyDescent="0.2">
      <c r="A17" s="6"/>
      <c r="B17" s="14"/>
      <c r="C17" s="8" t="s">
        <v>2</v>
      </c>
      <c r="D17" s="7"/>
    </row>
    <row r="18" spans="1:4" ht="25.5" x14ac:dyDescent="0.2">
      <c r="A18" s="6"/>
      <c r="B18" s="14"/>
      <c r="C18" s="8" t="s">
        <v>212</v>
      </c>
      <c r="D18" s="7"/>
    </row>
    <row r="19" spans="1:4" ht="25.5" x14ac:dyDescent="0.2">
      <c r="A19" s="6"/>
      <c r="B19" s="14"/>
      <c r="C19" s="8" t="s">
        <v>446</v>
      </c>
      <c r="D19" s="7"/>
    </row>
    <row r="20" spans="1:4" ht="25.5" x14ac:dyDescent="0.2">
      <c r="A20" s="6"/>
      <c r="B20" s="14"/>
      <c r="C20" s="8" t="s">
        <v>447</v>
      </c>
      <c r="D20" s="7"/>
    </row>
    <row r="21" spans="1:4" x14ac:dyDescent="0.2">
      <c r="A21" s="6"/>
      <c r="B21" s="14"/>
      <c r="C21" s="8" t="s">
        <v>448</v>
      </c>
      <c r="D21" s="7"/>
    </row>
    <row r="22" spans="1:4" x14ac:dyDescent="0.2">
      <c r="A22" s="6"/>
      <c r="B22" s="14"/>
      <c r="C22" s="8" t="s">
        <v>449</v>
      </c>
      <c r="D22" s="7"/>
    </row>
    <row r="23" spans="1:4" x14ac:dyDescent="0.2">
      <c r="A23" s="6"/>
      <c r="B23" s="14"/>
      <c r="C23" s="8" t="s">
        <v>213</v>
      </c>
      <c r="D23" s="7"/>
    </row>
    <row r="24" spans="1:4" ht="25.5" x14ac:dyDescent="0.2">
      <c r="A24" s="6"/>
      <c r="B24" s="14"/>
      <c r="C24" s="8" t="s">
        <v>214</v>
      </c>
      <c r="D24" s="7"/>
    </row>
    <row r="25" spans="1:4" ht="25.5" x14ac:dyDescent="0.2">
      <c r="A25" s="6"/>
      <c r="B25" s="14"/>
      <c r="C25" s="8" t="s">
        <v>215</v>
      </c>
      <c r="D25" s="7"/>
    </row>
    <row r="26" spans="1:4" x14ac:dyDescent="0.2">
      <c r="A26" s="6"/>
      <c r="B26" s="14"/>
      <c r="C26" s="8" t="s">
        <v>10</v>
      </c>
      <c r="D26" s="7"/>
    </row>
    <row r="27" spans="1:4" ht="25.5" x14ac:dyDescent="0.2">
      <c r="A27" s="6"/>
      <c r="B27" s="14"/>
      <c r="C27" s="8" t="s">
        <v>9</v>
      </c>
      <c r="D27" s="7"/>
    </row>
    <row r="28" spans="1:4" ht="25.5" x14ac:dyDescent="0.2">
      <c r="A28" s="6"/>
      <c r="B28" s="14"/>
      <c r="C28" s="8" t="s">
        <v>450</v>
      </c>
      <c r="D28" s="7"/>
    </row>
    <row r="29" spans="1:4" x14ac:dyDescent="0.2">
      <c r="A29" s="6"/>
      <c r="B29" s="14"/>
      <c r="C29" s="8" t="s">
        <v>451</v>
      </c>
      <c r="D29" s="7"/>
    </row>
    <row r="30" spans="1:4" x14ac:dyDescent="0.2">
      <c r="A30" s="6"/>
      <c r="B30" s="14"/>
      <c r="C30" s="8" t="s">
        <v>452</v>
      </c>
      <c r="D30" s="7"/>
    </row>
    <row r="31" spans="1:4" ht="25.5" x14ac:dyDescent="0.2">
      <c r="A31" s="6"/>
      <c r="B31" s="14"/>
      <c r="C31" s="8" t="s">
        <v>453</v>
      </c>
      <c r="D31" s="7"/>
    </row>
    <row r="32" spans="1:4" x14ac:dyDescent="0.2">
      <c r="A32" s="6"/>
      <c r="B32" s="14"/>
      <c r="C32" s="9" t="s">
        <v>216</v>
      </c>
      <c r="D32" s="7"/>
    </row>
    <row r="33" spans="1:4" x14ac:dyDescent="0.2">
      <c r="A33" s="6"/>
      <c r="B33" s="14"/>
      <c r="C33" s="9" t="s">
        <v>217</v>
      </c>
      <c r="D33" s="7"/>
    </row>
    <row r="34" spans="1:4" x14ac:dyDescent="0.2">
      <c r="A34" s="6"/>
      <c r="B34" s="14"/>
      <c r="C34" s="9" t="s">
        <v>218</v>
      </c>
      <c r="D34" s="7"/>
    </row>
    <row r="35" spans="1:4" x14ac:dyDescent="0.2">
      <c r="A35" s="6"/>
      <c r="B35" s="14"/>
      <c r="C35" s="9" t="s">
        <v>454</v>
      </c>
      <c r="D35" s="7"/>
    </row>
    <row r="36" spans="1:4" x14ac:dyDescent="0.2">
      <c r="A36" s="6"/>
      <c r="B36" s="14"/>
      <c r="C36" s="9" t="s">
        <v>219</v>
      </c>
      <c r="D36" s="7"/>
    </row>
    <row r="37" spans="1:4" x14ac:dyDescent="0.2">
      <c r="A37" s="6"/>
      <c r="B37" s="14"/>
      <c r="C37" s="9" t="s">
        <v>455</v>
      </c>
      <c r="D37" s="7"/>
    </row>
    <row r="38" spans="1:4" ht="13.5" thickBot="1" x14ac:dyDescent="0.25">
      <c r="A38" s="10"/>
      <c r="B38" s="15"/>
      <c r="C38" s="9" t="s">
        <v>456</v>
      </c>
      <c r="D38" s="11"/>
    </row>
    <row r="39" spans="1:4" x14ac:dyDescent="0.2">
      <c r="C39" s="9" t="s">
        <v>457</v>
      </c>
    </row>
    <row r="40" spans="1:4" x14ac:dyDescent="0.2">
      <c r="C40" s="8" t="s">
        <v>220</v>
      </c>
    </row>
    <row r="41" spans="1:4" x14ac:dyDescent="0.2">
      <c r="C41" s="8" t="s">
        <v>458</v>
      </c>
    </row>
    <row r="42" spans="1:4" x14ac:dyDescent="0.2">
      <c r="C42" s="8" t="s">
        <v>459</v>
      </c>
    </row>
    <row r="43" spans="1:4" x14ac:dyDescent="0.2">
      <c r="C43" s="8" t="s">
        <v>460</v>
      </c>
    </row>
    <row r="44" spans="1:4" ht="25.5" x14ac:dyDescent="0.2">
      <c r="C44" s="8" t="s">
        <v>461</v>
      </c>
    </row>
    <row r="45" spans="1:4" ht="25.5" x14ac:dyDescent="0.2">
      <c r="C45" s="8" t="s">
        <v>462</v>
      </c>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65F3E-DB07-43B0-AA89-61F99E96667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479</v>
      </c>
      <c r="C21" s="99"/>
      <c r="D21" s="100"/>
      <c r="E21" s="101"/>
      <c r="F21" s="101"/>
    </row>
    <row r="22" spans="1:6" ht="15" customHeight="1" x14ac:dyDescent="0.2">
      <c r="A22" s="98"/>
      <c r="B22" s="98"/>
      <c r="C22" s="98"/>
      <c r="D22" s="100"/>
      <c r="E22" s="101"/>
      <c r="F22" s="101"/>
    </row>
    <row r="23" spans="1:6" ht="15" customHeight="1" x14ac:dyDescent="0.2">
      <c r="A23" s="98"/>
      <c r="B23" s="28" t="s">
        <v>480</v>
      </c>
      <c r="C23" s="99"/>
      <c r="D23" s="100"/>
      <c r="E23" s="101"/>
      <c r="F23" s="101"/>
    </row>
    <row r="24" spans="1:6" ht="15" customHeight="1" x14ac:dyDescent="0.2">
      <c r="A24" s="98"/>
      <c r="B24" s="28" t="s">
        <v>481</v>
      </c>
      <c r="C24" s="98"/>
      <c r="D24" s="100"/>
      <c r="E24" s="101"/>
      <c r="F24" s="101"/>
    </row>
    <row r="25" spans="1:6" ht="15" customHeight="1" x14ac:dyDescent="0.2">
      <c r="A25" s="98"/>
      <c r="B25" s="98"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484</v>
      </c>
      <c r="F28" s="105"/>
    </row>
    <row r="29" spans="1:6" ht="13.5" customHeight="1" thickBot="1" x14ac:dyDescent="0.25">
      <c r="A29" s="106"/>
      <c r="B29" s="106"/>
      <c r="C29" s="106"/>
      <c r="D29" s="107"/>
      <c r="E29" s="108"/>
      <c r="F29" s="108"/>
    </row>
    <row r="30" spans="1:6" ht="21.75" customHeight="1" x14ac:dyDescent="0.2">
      <c r="A30" s="178" t="s">
        <v>0</v>
      </c>
      <c r="B30" s="178"/>
      <c r="C30" s="178"/>
      <c r="D30" s="178"/>
      <c r="E30" s="178"/>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485</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23"/>
      <c r="D64" s="124"/>
      <c r="E64" s="117"/>
      <c r="F64" s="117"/>
    </row>
    <row r="65" spans="1:6" ht="14.25" customHeight="1" x14ac:dyDescent="0.2">
      <c r="A65" s="111"/>
      <c r="B65" s="115"/>
      <c r="C65" s="125" t="s">
        <v>486</v>
      </c>
      <c r="D65" s="126" t="s">
        <v>487</v>
      </c>
      <c r="E65" s="117"/>
      <c r="F65" s="117"/>
    </row>
    <row r="66" spans="1:6" ht="14.25" customHeight="1" x14ac:dyDescent="0.2">
      <c r="A66" s="111"/>
      <c r="B66" s="127"/>
      <c r="C66" s="123">
        <v>1</v>
      </c>
      <c r="D66" s="124">
        <v>350</v>
      </c>
      <c r="E66" s="128"/>
      <c r="F66" s="128"/>
    </row>
    <row r="67" spans="1:6" ht="14.25" customHeight="1" x14ac:dyDescent="0.2">
      <c r="A67" s="111"/>
      <c r="B67" s="129"/>
      <c r="C67" s="123"/>
      <c r="D67" s="124"/>
      <c r="E67" s="117"/>
      <c r="F67" s="117"/>
    </row>
    <row r="68" spans="1:6" ht="13.5" customHeight="1" x14ac:dyDescent="0.2">
      <c r="A68" s="111"/>
      <c r="B68" s="130"/>
      <c r="C68" s="131"/>
      <c r="D68" s="131"/>
      <c r="E68" s="131"/>
      <c r="F68" s="111"/>
    </row>
    <row r="69" spans="1:6" ht="15.95" customHeight="1" x14ac:dyDescent="0.2">
      <c r="A69" s="98"/>
      <c r="B69" s="132" t="s">
        <v>16</v>
      </c>
      <c r="C69" s="132"/>
      <c r="D69" s="100"/>
      <c r="E69" s="133">
        <v>350</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350</v>
      </c>
      <c r="F73" s="137"/>
    </row>
    <row r="74" spans="1:6" ht="15.95" customHeight="1" x14ac:dyDescent="0.2">
      <c r="A74" s="98"/>
      <c r="B74" s="62" t="s">
        <v>5</v>
      </c>
      <c r="C74" s="138">
        <v>0.05</v>
      </c>
      <c r="D74" s="62"/>
      <c r="E74" s="139">
        <v>17.5</v>
      </c>
      <c r="F74" s="139"/>
    </row>
    <row r="75" spans="1:6" ht="15.95" customHeight="1" x14ac:dyDescent="0.2">
      <c r="A75" s="98"/>
      <c r="B75" s="140" t="s">
        <v>4</v>
      </c>
      <c r="C75" s="141">
        <v>9.9750000000000005E-2</v>
      </c>
      <c r="D75" s="62"/>
      <c r="E75" s="142">
        <v>34.909999999999997</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402.40999999999997</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79" t="s">
        <v>18</v>
      </c>
      <c r="C81" s="180"/>
      <c r="D81" s="148"/>
      <c r="E81" s="149">
        <v>402.40999999999997</v>
      </c>
      <c r="F81" s="101"/>
    </row>
    <row r="82" spans="1:6" ht="15.95" customHeight="1" x14ac:dyDescent="0.2">
      <c r="A82" s="98"/>
      <c r="B82" s="98"/>
      <c r="C82" s="98"/>
      <c r="D82" s="100"/>
      <c r="E82" s="101"/>
      <c r="F82" s="101"/>
    </row>
    <row r="83" spans="1:6" ht="15.95" customHeight="1" x14ac:dyDescent="0.2">
      <c r="A83" s="150"/>
      <c r="B83" s="181"/>
      <c r="C83" s="182"/>
      <c r="D83" s="182"/>
      <c r="E83" s="182"/>
      <c r="F83" s="151"/>
    </row>
    <row r="84" spans="1:6" ht="15.95" customHeight="1" x14ac:dyDescent="0.2">
      <c r="A84" s="183" t="s">
        <v>402</v>
      </c>
      <c r="B84" s="183"/>
      <c r="C84" s="183"/>
      <c r="D84" s="183"/>
      <c r="E84" s="183"/>
      <c r="F84" s="70"/>
    </row>
    <row r="85" spans="1:6" ht="15.95" customHeight="1" x14ac:dyDescent="0.2">
      <c r="A85" s="184" t="s">
        <v>403</v>
      </c>
      <c r="B85" s="184"/>
      <c r="C85" s="184"/>
      <c r="D85" s="184"/>
      <c r="E85" s="184"/>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7" t="s">
        <v>8</v>
      </c>
      <c r="B88" s="177"/>
      <c r="C88" s="177"/>
      <c r="D88" s="177"/>
      <c r="E88" s="177"/>
      <c r="F88" s="177"/>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00EF-A43F-4A9F-B48B-A7F3A63254F5}">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489</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99" t="s">
        <v>481</v>
      </c>
      <c r="C24" s="98"/>
      <c r="D24" s="100"/>
      <c r="E24" s="101"/>
      <c r="F24" s="101"/>
    </row>
    <row r="25" spans="1:6" ht="15" customHeight="1" x14ac:dyDescent="0.2">
      <c r="A25" s="98"/>
      <c r="B25" s="102" t="s">
        <v>482</v>
      </c>
      <c r="C25" s="98"/>
      <c r="D25" s="100"/>
      <c r="E25" s="101"/>
      <c r="F25" s="101"/>
    </row>
    <row r="26" spans="1:6" ht="15" customHeight="1" x14ac:dyDescent="0.2">
      <c r="A26" s="98"/>
      <c r="B26" s="102"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490</v>
      </c>
      <c r="F28" s="105"/>
    </row>
    <row r="29" spans="1:6" ht="13.5" customHeight="1" thickBot="1" x14ac:dyDescent="0.25">
      <c r="A29" s="106"/>
      <c r="B29" s="106"/>
      <c r="C29" s="106"/>
      <c r="D29" s="107"/>
      <c r="E29" s="108"/>
      <c r="F29" s="108"/>
    </row>
    <row r="30" spans="1:6" ht="21.75" customHeight="1" x14ac:dyDescent="0.2">
      <c r="A30" s="178" t="s">
        <v>0</v>
      </c>
      <c r="B30" s="178"/>
      <c r="C30" s="178"/>
      <c r="D30" s="178"/>
      <c r="E30" s="178"/>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491</v>
      </c>
      <c r="C34" s="116">
        <v>0.25</v>
      </c>
      <c r="D34" s="117">
        <v>350</v>
      </c>
      <c r="E34" s="117">
        <v>87.5</v>
      </c>
      <c r="F34" s="117"/>
    </row>
    <row r="35" spans="1:6" ht="14.25" customHeight="1" x14ac:dyDescent="0.2">
      <c r="A35" s="111"/>
      <c r="B35" s="115" t="s">
        <v>492</v>
      </c>
      <c r="C35" s="118"/>
      <c r="D35" s="117"/>
      <c r="E35" s="117"/>
      <c r="F35" s="117"/>
    </row>
    <row r="36" spans="1:6" ht="14.25" customHeight="1" x14ac:dyDescent="0.2">
      <c r="A36" s="111"/>
      <c r="B36" s="115" t="s">
        <v>493</v>
      </c>
      <c r="C36" s="116">
        <v>2.5</v>
      </c>
      <c r="D36" s="117">
        <v>350</v>
      </c>
      <c r="E36" s="117">
        <v>875</v>
      </c>
      <c r="F36" s="117"/>
    </row>
    <row r="37" spans="1:6" ht="14.25" customHeight="1" x14ac:dyDescent="0.2">
      <c r="A37" s="111"/>
      <c r="B37" s="115" t="s">
        <v>492</v>
      </c>
      <c r="C37" s="116"/>
      <c r="D37" s="117"/>
      <c r="E37" s="117"/>
      <c r="F37" s="117"/>
    </row>
    <row r="38" spans="1:6" ht="14.25" customHeight="1" x14ac:dyDescent="0.2">
      <c r="A38" s="111"/>
      <c r="B38" s="115" t="s">
        <v>494</v>
      </c>
      <c r="C38" s="116">
        <v>1</v>
      </c>
      <c r="D38" s="117">
        <v>350</v>
      </c>
      <c r="E38" s="117">
        <v>350</v>
      </c>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15"/>
      <c r="C64" s="153"/>
      <c r="D64" s="114"/>
      <c r="E64" s="117"/>
      <c r="F64" s="117"/>
    </row>
    <row r="65" spans="1:6" ht="14.25" customHeight="1" x14ac:dyDescent="0.2">
      <c r="A65" s="111"/>
      <c r="B65" s="115"/>
      <c r="C65" s="125"/>
      <c r="D65" s="126"/>
      <c r="E65" s="117"/>
      <c r="F65" s="117"/>
    </row>
    <row r="66" spans="1:6" ht="14.25" customHeight="1" x14ac:dyDescent="0.2">
      <c r="A66" s="111"/>
      <c r="B66" s="115"/>
      <c r="C66" s="123"/>
      <c r="D66" s="124"/>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1312.5</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1312.5</v>
      </c>
      <c r="F73" s="137"/>
    </row>
    <row r="74" spans="1:6" ht="15.95" customHeight="1" x14ac:dyDescent="0.2">
      <c r="A74" s="98"/>
      <c r="B74" s="62" t="s">
        <v>5</v>
      </c>
      <c r="C74" s="138">
        <v>0.05</v>
      </c>
      <c r="D74" s="62"/>
      <c r="E74" s="139">
        <v>65.63</v>
      </c>
      <c r="F74" s="139"/>
    </row>
    <row r="75" spans="1:6" ht="15.95" customHeight="1" x14ac:dyDescent="0.2">
      <c r="A75" s="98"/>
      <c r="B75" s="140" t="s">
        <v>4</v>
      </c>
      <c r="C75" s="141">
        <v>9.9750000000000005E-2</v>
      </c>
      <c r="D75" s="62"/>
      <c r="E75" s="142">
        <v>130.91999999999999</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1509.0500000000002</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79" t="s">
        <v>18</v>
      </c>
      <c r="C81" s="180"/>
      <c r="D81" s="148"/>
      <c r="E81" s="149">
        <v>1509.0500000000002</v>
      </c>
      <c r="F81" s="101"/>
    </row>
    <row r="82" spans="1:6" ht="15.95" customHeight="1" x14ac:dyDescent="0.2">
      <c r="A82" s="98"/>
      <c r="B82" s="98"/>
      <c r="C82" s="98"/>
      <c r="D82" s="100"/>
      <c r="E82" s="101"/>
      <c r="F82" s="101"/>
    </row>
    <row r="83" spans="1:6" ht="15.95" customHeight="1" x14ac:dyDescent="0.2">
      <c r="A83" s="150"/>
      <c r="B83" s="181"/>
      <c r="C83" s="182"/>
      <c r="D83" s="182"/>
      <c r="E83" s="182"/>
      <c r="F83" s="151"/>
    </row>
    <row r="84" spans="1:6" ht="15.95" customHeight="1" x14ac:dyDescent="0.2">
      <c r="A84" s="183" t="s">
        <v>402</v>
      </c>
      <c r="B84" s="183"/>
      <c r="C84" s="183"/>
      <c r="D84" s="183"/>
      <c r="E84" s="183"/>
      <c r="F84" s="70"/>
    </row>
    <row r="85" spans="1:6" ht="15.95" customHeight="1" x14ac:dyDescent="0.2">
      <c r="A85" s="184" t="s">
        <v>403</v>
      </c>
      <c r="B85" s="184"/>
      <c r="C85" s="184"/>
      <c r="D85" s="184"/>
      <c r="E85" s="184"/>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7" t="s">
        <v>8</v>
      </c>
      <c r="B88" s="177"/>
      <c r="C88" s="177"/>
      <c r="D88" s="177"/>
      <c r="E88" s="177"/>
      <c r="F88" s="177"/>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1907-2D1D-49A7-9486-053020066428}">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94"/>
      <c r="B1" s="94"/>
      <c r="C1" s="94"/>
      <c r="D1" s="95"/>
      <c r="E1" s="96"/>
      <c r="F1" s="96"/>
    </row>
    <row r="2" spans="1:6" ht="12.75" customHeight="1" x14ac:dyDescent="0.2">
      <c r="A2" s="94"/>
      <c r="B2" s="94"/>
      <c r="C2" s="94"/>
      <c r="D2" s="95"/>
      <c r="E2" s="96"/>
      <c r="F2" s="96"/>
    </row>
    <row r="3" spans="1:6" ht="12.75" customHeight="1" x14ac:dyDescent="0.2">
      <c r="A3" s="94"/>
      <c r="B3" s="94"/>
      <c r="C3" s="94"/>
      <c r="D3" s="95"/>
      <c r="E3" s="96"/>
      <c r="F3" s="96"/>
    </row>
    <row r="4" spans="1:6" ht="12.75" customHeight="1" x14ac:dyDescent="0.2">
      <c r="A4" s="94"/>
      <c r="B4" s="94"/>
      <c r="C4" s="94"/>
      <c r="D4" s="95"/>
      <c r="E4" s="96"/>
      <c r="F4" s="96"/>
    </row>
    <row r="5" spans="1:6" ht="12.75" customHeight="1" x14ac:dyDescent="0.2">
      <c r="A5" s="94"/>
      <c r="B5" s="94"/>
      <c r="C5" s="94"/>
      <c r="D5" s="95"/>
      <c r="E5" s="96"/>
      <c r="F5" s="96"/>
    </row>
    <row r="6" spans="1:6" ht="12.75" customHeight="1" x14ac:dyDescent="0.2">
      <c r="A6" s="94"/>
      <c r="B6" s="94"/>
      <c r="C6" s="94"/>
      <c r="D6" s="95"/>
      <c r="E6" s="96"/>
      <c r="F6" s="96"/>
    </row>
    <row r="7" spans="1:6" ht="12.75" customHeight="1" x14ac:dyDescent="0.2">
      <c r="A7" s="94"/>
      <c r="B7" s="94"/>
      <c r="C7" s="94"/>
      <c r="D7" s="95"/>
      <c r="E7" s="96"/>
      <c r="F7" s="96"/>
    </row>
    <row r="8" spans="1:6" ht="12.75" customHeight="1" x14ac:dyDescent="0.2">
      <c r="A8" s="94"/>
      <c r="B8" s="94"/>
      <c r="C8" s="94"/>
      <c r="D8" s="95"/>
      <c r="E8" s="96"/>
      <c r="F8" s="96"/>
    </row>
    <row r="9" spans="1:6" ht="12.75" customHeight="1" x14ac:dyDescent="0.2">
      <c r="A9" s="94"/>
      <c r="B9" s="94"/>
      <c r="C9" s="94"/>
      <c r="D9" s="95"/>
      <c r="E9" s="96"/>
      <c r="F9" s="96"/>
    </row>
    <row r="10" spans="1:6" ht="12.75" customHeight="1" x14ac:dyDescent="0.2">
      <c r="A10" s="94"/>
      <c r="B10" s="94"/>
      <c r="C10" s="94"/>
      <c r="D10" s="95"/>
      <c r="E10" s="96"/>
      <c r="F10" s="96"/>
    </row>
    <row r="11" spans="1:6" ht="12.75" customHeight="1" x14ac:dyDescent="0.2">
      <c r="A11" s="94"/>
      <c r="B11" s="94"/>
      <c r="C11" s="94"/>
      <c r="D11" s="95"/>
      <c r="E11" s="96"/>
      <c r="F11" s="96"/>
    </row>
    <row r="12" spans="1:6" ht="12.75" customHeight="1" x14ac:dyDescent="0.2">
      <c r="A12" s="94"/>
      <c r="B12" s="97"/>
      <c r="C12" s="97"/>
      <c r="D12" s="95"/>
      <c r="E12" s="96"/>
      <c r="F12" s="96"/>
    </row>
    <row r="13" spans="1:6" ht="12.75" customHeight="1" x14ac:dyDescent="0.2">
      <c r="A13" s="94"/>
      <c r="B13" s="97"/>
      <c r="C13" s="97"/>
      <c r="D13" s="95"/>
      <c r="E13" s="96"/>
      <c r="F13" s="96"/>
    </row>
    <row r="14" spans="1:6" ht="12.75" customHeight="1" x14ac:dyDescent="0.2">
      <c r="A14" s="94"/>
      <c r="B14" s="97"/>
      <c r="C14" s="97"/>
      <c r="D14" s="95"/>
      <c r="E14" s="96"/>
      <c r="F14" s="96"/>
    </row>
    <row r="15" spans="1:6" ht="12.75" customHeight="1" x14ac:dyDescent="0.2">
      <c r="A15" s="94"/>
      <c r="B15" s="97"/>
      <c r="C15" s="97"/>
      <c r="D15" s="95"/>
      <c r="E15" s="96"/>
      <c r="F15" s="96"/>
    </row>
    <row r="16" spans="1:6" ht="12.75" customHeight="1" x14ac:dyDescent="0.2">
      <c r="A16" s="94"/>
      <c r="B16" s="97"/>
      <c r="C16" s="97"/>
      <c r="D16" s="95"/>
      <c r="E16" s="96"/>
      <c r="F16" s="96"/>
    </row>
    <row r="17" spans="1:6" ht="12.75" customHeight="1" x14ac:dyDescent="0.2">
      <c r="A17" s="94"/>
      <c r="B17" s="97"/>
      <c r="C17" s="97"/>
      <c r="D17" s="95"/>
      <c r="E17" s="96"/>
      <c r="F17" s="96"/>
    </row>
    <row r="18" spans="1:6" ht="12.75" customHeight="1" x14ac:dyDescent="0.2">
      <c r="A18" s="94"/>
      <c r="B18" s="97"/>
      <c r="C18" s="97"/>
      <c r="D18" s="95"/>
      <c r="E18" s="96"/>
      <c r="F18" s="96"/>
    </row>
    <row r="19" spans="1:6" ht="12.75" customHeight="1" x14ac:dyDescent="0.2">
      <c r="A19" s="94"/>
      <c r="B19" s="97"/>
      <c r="C19" s="97"/>
      <c r="D19" s="95"/>
      <c r="E19" s="96"/>
      <c r="F19" s="96"/>
    </row>
    <row r="20" spans="1:6" ht="12.75" customHeight="1" x14ac:dyDescent="0.2">
      <c r="A20" s="94"/>
      <c r="B20" s="97"/>
      <c r="C20" s="97"/>
      <c r="D20" s="95"/>
      <c r="E20" s="96"/>
      <c r="F20" s="96"/>
    </row>
    <row r="21" spans="1:6" ht="15" customHeight="1" x14ac:dyDescent="0.2">
      <c r="A21" s="98"/>
      <c r="B21" s="99" t="s">
        <v>495</v>
      </c>
      <c r="C21" s="99"/>
      <c r="D21" s="100"/>
      <c r="E21" s="101"/>
      <c r="F21" s="101"/>
    </row>
    <row r="22" spans="1:6" ht="15" customHeight="1" x14ac:dyDescent="0.2">
      <c r="A22" s="98"/>
      <c r="B22" s="98"/>
      <c r="C22" s="98"/>
      <c r="D22" s="100"/>
      <c r="E22" s="101"/>
      <c r="F22" s="101"/>
    </row>
    <row r="23" spans="1:6" ht="15" customHeight="1" x14ac:dyDescent="0.2">
      <c r="A23" s="98"/>
      <c r="B23" s="99" t="s">
        <v>480</v>
      </c>
      <c r="C23" s="99"/>
      <c r="D23" s="100"/>
      <c r="E23" s="101"/>
      <c r="F23" s="101"/>
    </row>
    <row r="24" spans="1:6" ht="15" customHeight="1" x14ac:dyDescent="0.2">
      <c r="A24" s="98"/>
      <c r="B24" s="185" t="s">
        <v>481</v>
      </c>
      <c r="C24" s="98"/>
      <c r="D24" s="100"/>
      <c r="E24" s="101"/>
      <c r="F24" s="101"/>
    </row>
    <row r="25" spans="1:6" ht="15" customHeight="1" x14ac:dyDescent="0.2">
      <c r="A25" s="98"/>
      <c r="B25" s="98" t="s">
        <v>482</v>
      </c>
      <c r="C25" s="98"/>
      <c r="D25" s="100"/>
      <c r="E25" s="101"/>
      <c r="F25" s="101"/>
    </row>
    <row r="26" spans="1:6" ht="15" customHeight="1" x14ac:dyDescent="0.2">
      <c r="A26" s="98"/>
      <c r="B26" s="98" t="s">
        <v>483</v>
      </c>
      <c r="C26" s="98"/>
      <c r="D26" s="100"/>
      <c r="E26" s="101"/>
      <c r="F26" s="101"/>
    </row>
    <row r="27" spans="1:6" ht="15" customHeight="1" x14ac:dyDescent="0.2">
      <c r="A27" s="99"/>
      <c r="B27" s="98"/>
      <c r="C27" s="98"/>
      <c r="D27" s="103"/>
      <c r="E27" s="104"/>
      <c r="F27" s="104"/>
    </row>
    <row r="28" spans="1:6" ht="15.95" customHeight="1" x14ac:dyDescent="0.2">
      <c r="A28" s="98"/>
      <c r="B28" s="99"/>
      <c r="C28" s="99"/>
      <c r="D28" s="104" t="s">
        <v>12</v>
      </c>
      <c r="E28" s="105" t="s">
        <v>496</v>
      </c>
      <c r="F28" s="105"/>
    </row>
    <row r="29" spans="1:6" ht="13.5" customHeight="1" thickBot="1" x14ac:dyDescent="0.25">
      <c r="A29" s="106"/>
      <c r="B29" s="106"/>
      <c r="C29" s="106"/>
      <c r="D29" s="107"/>
      <c r="E29" s="108"/>
      <c r="F29" s="108"/>
    </row>
    <row r="30" spans="1:6" ht="21.75" customHeight="1" x14ac:dyDescent="0.2">
      <c r="A30" s="178" t="s">
        <v>0</v>
      </c>
      <c r="B30" s="178"/>
      <c r="C30" s="178"/>
      <c r="D30" s="178"/>
      <c r="E30" s="178"/>
      <c r="F30" s="109"/>
    </row>
    <row r="31" spans="1:6" ht="14.25" customHeight="1" x14ac:dyDescent="0.2">
      <c r="A31" s="110"/>
      <c r="B31" s="110"/>
      <c r="C31" s="110"/>
      <c r="D31" s="110"/>
      <c r="E31" s="110"/>
      <c r="F31" s="110"/>
    </row>
    <row r="32" spans="1:6" ht="14.25" customHeight="1" x14ac:dyDescent="0.2">
      <c r="A32" s="111"/>
      <c r="B32" s="70" t="s">
        <v>6</v>
      </c>
      <c r="C32" s="112"/>
      <c r="D32" s="113"/>
      <c r="E32" s="114"/>
      <c r="F32" s="114"/>
    </row>
    <row r="33" spans="1:6" ht="14.25" customHeight="1" x14ac:dyDescent="0.2">
      <c r="A33" s="111"/>
      <c r="B33" s="111"/>
      <c r="C33" s="111"/>
      <c r="D33" s="113"/>
      <c r="E33" s="114"/>
      <c r="F33" s="114"/>
    </row>
    <row r="34" spans="1:6" ht="14.25" customHeight="1" x14ac:dyDescent="0.2">
      <c r="A34" s="111"/>
      <c r="B34" s="115" t="s">
        <v>497</v>
      </c>
      <c r="C34" s="116"/>
      <c r="D34" s="117"/>
      <c r="E34" s="117"/>
      <c r="F34" s="117"/>
    </row>
    <row r="35" spans="1:6" ht="14.25" customHeight="1" x14ac:dyDescent="0.2">
      <c r="A35" s="111"/>
      <c r="B35" s="115"/>
      <c r="C35" s="118"/>
      <c r="D35" s="117"/>
      <c r="E35" s="117"/>
      <c r="F35" s="117"/>
    </row>
    <row r="36" spans="1:6" ht="14.25" customHeight="1" x14ac:dyDescent="0.2">
      <c r="A36" s="111"/>
      <c r="B36" s="115"/>
      <c r="C36" s="116"/>
      <c r="D36" s="117"/>
      <c r="E36" s="117"/>
      <c r="F36" s="117"/>
    </row>
    <row r="37" spans="1:6" ht="14.25" customHeight="1" x14ac:dyDescent="0.2">
      <c r="A37" s="111"/>
      <c r="B37" s="115"/>
      <c r="C37" s="116"/>
      <c r="D37" s="117"/>
      <c r="E37" s="117"/>
      <c r="F37" s="117"/>
    </row>
    <row r="38" spans="1:6" ht="14.25" customHeight="1" x14ac:dyDescent="0.2">
      <c r="A38" s="111"/>
      <c r="B38" s="115"/>
      <c r="C38" s="116"/>
      <c r="D38" s="117"/>
      <c r="E38" s="117"/>
      <c r="F38" s="117"/>
    </row>
    <row r="39" spans="1:6" ht="14.25" customHeight="1" x14ac:dyDescent="0.2">
      <c r="A39" s="111"/>
      <c r="B39" s="115"/>
      <c r="C39" s="116"/>
      <c r="D39" s="117"/>
      <c r="E39" s="117"/>
      <c r="F39" s="117"/>
    </row>
    <row r="40" spans="1:6" ht="14.25" customHeight="1" x14ac:dyDescent="0.2">
      <c r="A40" s="111"/>
      <c r="B40" s="115"/>
      <c r="C40" s="118"/>
      <c r="D40" s="117"/>
      <c r="E40" s="117"/>
      <c r="F40" s="117"/>
    </row>
    <row r="41" spans="1:6" ht="14.25" customHeight="1" x14ac:dyDescent="0.2">
      <c r="A41" s="111"/>
      <c r="B41" s="115"/>
      <c r="C41" s="116"/>
      <c r="D41" s="117"/>
      <c r="E41" s="117"/>
      <c r="F41" s="117"/>
    </row>
    <row r="42" spans="1:6" ht="14.25" customHeight="1" x14ac:dyDescent="0.2">
      <c r="A42" s="111"/>
      <c r="B42" s="115"/>
      <c r="C42" s="116"/>
      <c r="D42" s="117"/>
      <c r="E42" s="117"/>
      <c r="F42" s="117"/>
    </row>
    <row r="43" spans="1:6" ht="14.25" customHeight="1" x14ac:dyDescent="0.2">
      <c r="A43" s="111"/>
      <c r="B43" s="115"/>
      <c r="C43" s="116"/>
      <c r="D43" s="117"/>
      <c r="E43" s="117"/>
      <c r="F43" s="117"/>
    </row>
    <row r="44" spans="1:6" ht="14.25" customHeight="1" x14ac:dyDescent="0.2">
      <c r="A44" s="111"/>
      <c r="B44" s="115"/>
      <c r="C44" s="116"/>
      <c r="D44" s="117"/>
      <c r="E44" s="117"/>
      <c r="F44" s="117"/>
    </row>
    <row r="45" spans="1:6" ht="14.25" customHeight="1" x14ac:dyDescent="0.2">
      <c r="A45" s="111"/>
      <c r="B45" s="115"/>
      <c r="C45" s="116"/>
      <c r="D45" s="117"/>
      <c r="E45" s="117"/>
      <c r="F45" s="117"/>
    </row>
    <row r="46" spans="1:6" ht="14.25" customHeight="1" x14ac:dyDescent="0.2">
      <c r="A46" s="111"/>
      <c r="B46" s="115"/>
      <c r="C46" s="116"/>
      <c r="D46" s="117"/>
      <c r="E46" s="117"/>
      <c r="F46" s="117"/>
    </row>
    <row r="47" spans="1:6" ht="14.25" customHeight="1" x14ac:dyDescent="0.2">
      <c r="A47" s="111"/>
      <c r="B47" s="115"/>
      <c r="C47" s="116"/>
      <c r="D47" s="117"/>
      <c r="E47" s="117"/>
      <c r="F47" s="117"/>
    </row>
    <row r="48" spans="1:6" ht="14.25" customHeight="1" x14ac:dyDescent="0.2">
      <c r="A48" s="111"/>
      <c r="B48" s="115"/>
      <c r="C48" s="116"/>
      <c r="D48" s="117"/>
      <c r="E48" s="117"/>
      <c r="F48" s="117"/>
    </row>
    <row r="49" spans="1:6" ht="14.25" customHeight="1" x14ac:dyDescent="0.2">
      <c r="A49" s="111"/>
      <c r="B49" s="115"/>
      <c r="C49" s="116"/>
      <c r="D49" s="117"/>
      <c r="E49" s="117"/>
      <c r="F49" s="117"/>
    </row>
    <row r="50" spans="1:6" ht="14.25" customHeight="1" x14ac:dyDescent="0.2">
      <c r="A50" s="111"/>
      <c r="B50" s="115"/>
      <c r="C50" s="119"/>
      <c r="D50" s="119"/>
      <c r="E50" s="117"/>
      <c r="F50" s="117"/>
    </row>
    <row r="51" spans="1:6" ht="14.25" customHeight="1" x14ac:dyDescent="0.2">
      <c r="A51" s="111"/>
      <c r="B51" s="115"/>
      <c r="C51" s="116"/>
      <c r="D51" s="117"/>
      <c r="E51" s="117"/>
      <c r="F51" s="117"/>
    </row>
    <row r="52" spans="1:6" ht="14.25" customHeight="1" x14ac:dyDescent="0.2">
      <c r="A52" s="111"/>
      <c r="B52" s="115"/>
      <c r="C52" s="116"/>
      <c r="D52" s="117"/>
      <c r="E52" s="117"/>
      <c r="F52" s="117"/>
    </row>
    <row r="53" spans="1:6" ht="14.25" customHeight="1" x14ac:dyDescent="0.2">
      <c r="A53" s="111"/>
      <c r="B53" s="115"/>
      <c r="C53" s="116"/>
      <c r="D53" s="117"/>
      <c r="E53" s="117"/>
      <c r="F53" s="117"/>
    </row>
    <row r="54" spans="1:6" ht="14.25" customHeight="1" x14ac:dyDescent="0.2">
      <c r="A54" s="111"/>
      <c r="B54" s="115"/>
      <c r="C54" s="116"/>
      <c r="D54" s="117"/>
      <c r="E54" s="117"/>
      <c r="F54" s="117"/>
    </row>
    <row r="55" spans="1:6" ht="14.25" customHeight="1" x14ac:dyDescent="0.2">
      <c r="A55" s="111"/>
      <c r="B55" s="115"/>
      <c r="C55" s="116"/>
      <c r="D55" s="117"/>
      <c r="E55" s="117"/>
      <c r="F55" s="117"/>
    </row>
    <row r="56" spans="1:6" ht="14.25" customHeight="1" x14ac:dyDescent="0.2">
      <c r="A56" s="111"/>
      <c r="B56" s="115"/>
      <c r="C56" s="116"/>
      <c r="D56" s="117"/>
      <c r="E56" s="117"/>
      <c r="F56" s="117"/>
    </row>
    <row r="57" spans="1:6" ht="14.25" customHeight="1" x14ac:dyDescent="0.2">
      <c r="A57" s="111"/>
      <c r="B57" s="115"/>
      <c r="C57" s="116"/>
      <c r="D57" s="117"/>
      <c r="E57" s="117"/>
      <c r="F57" s="117"/>
    </row>
    <row r="58" spans="1:6" ht="14.25" customHeight="1" x14ac:dyDescent="0.2">
      <c r="A58" s="111"/>
      <c r="B58" s="115"/>
      <c r="C58" s="116"/>
      <c r="D58" s="117"/>
      <c r="E58" s="117"/>
      <c r="F58" s="117"/>
    </row>
    <row r="59" spans="1:6" ht="14.25" customHeight="1" x14ac:dyDescent="0.2">
      <c r="A59" s="111"/>
      <c r="B59" s="115"/>
      <c r="C59" s="116"/>
      <c r="D59" s="117"/>
      <c r="E59" s="117"/>
      <c r="F59" s="117"/>
    </row>
    <row r="60" spans="1:6" ht="14.25" customHeight="1" x14ac:dyDescent="0.2">
      <c r="A60" s="111"/>
      <c r="B60" s="115"/>
      <c r="C60" s="116"/>
      <c r="D60" s="117"/>
      <c r="E60" s="117"/>
      <c r="F60" s="117"/>
    </row>
    <row r="61" spans="1:6" ht="14.25" customHeight="1" x14ac:dyDescent="0.2">
      <c r="A61" s="111"/>
      <c r="B61" s="115"/>
      <c r="C61" s="116"/>
      <c r="D61" s="117"/>
      <c r="E61" s="117"/>
      <c r="F61" s="117"/>
    </row>
    <row r="62" spans="1:6" ht="14.25" customHeight="1" x14ac:dyDescent="0.2">
      <c r="A62" s="111"/>
      <c r="B62" s="115"/>
      <c r="C62" s="116"/>
      <c r="D62" s="117"/>
      <c r="E62" s="117"/>
      <c r="F62" s="117"/>
    </row>
    <row r="63" spans="1:6" ht="14.25" customHeight="1" x14ac:dyDescent="0.2">
      <c r="A63" s="111"/>
      <c r="B63" s="120"/>
      <c r="C63" s="121"/>
      <c r="D63" s="122"/>
      <c r="E63" s="117"/>
      <c r="F63" s="117"/>
    </row>
    <row r="64" spans="1:6" ht="14.25" customHeight="1" x14ac:dyDescent="0.2">
      <c r="A64" s="111"/>
      <c r="B64" s="120"/>
      <c r="C64" s="153"/>
      <c r="D64" s="114"/>
      <c r="E64" s="117"/>
      <c r="F64" s="117"/>
    </row>
    <row r="65" spans="1:6" ht="14.25" customHeight="1" x14ac:dyDescent="0.2">
      <c r="A65" s="111"/>
      <c r="B65" s="115"/>
      <c r="C65" s="125" t="s">
        <v>486</v>
      </c>
      <c r="D65" s="126" t="s">
        <v>487</v>
      </c>
      <c r="E65" s="117"/>
      <c r="F65" s="117"/>
    </row>
    <row r="66" spans="1:6" ht="14.25" customHeight="1" x14ac:dyDescent="0.2">
      <c r="A66" s="111"/>
      <c r="B66" s="115"/>
      <c r="C66" s="123">
        <v>0.4</v>
      </c>
      <c r="D66" s="124">
        <v>400</v>
      </c>
      <c r="E66" s="128"/>
      <c r="F66" s="128"/>
    </row>
    <row r="67" spans="1:6" ht="14.25" customHeight="1" x14ac:dyDescent="0.2">
      <c r="A67" s="111"/>
      <c r="B67" s="120"/>
      <c r="C67" s="123"/>
      <c r="D67" s="124"/>
      <c r="E67" s="117"/>
      <c r="F67" s="117"/>
    </row>
    <row r="68" spans="1:6" ht="13.5" customHeight="1" x14ac:dyDescent="0.2">
      <c r="A68" s="111"/>
      <c r="B68" s="120"/>
      <c r="C68" s="131"/>
      <c r="D68" s="131"/>
      <c r="E68" s="131"/>
      <c r="F68" s="111"/>
    </row>
    <row r="69" spans="1:6" ht="15.95" customHeight="1" x14ac:dyDescent="0.2">
      <c r="A69" s="98"/>
      <c r="B69" s="132" t="s">
        <v>16</v>
      </c>
      <c r="C69" s="132"/>
      <c r="D69" s="100"/>
      <c r="E69" s="133">
        <v>160</v>
      </c>
      <c r="F69" s="133"/>
    </row>
    <row r="70" spans="1:6" ht="15.95" customHeight="1" x14ac:dyDescent="0.2">
      <c r="A70" s="98"/>
      <c r="B70" s="134" t="s">
        <v>13</v>
      </c>
      <c r="C70" s="62"/>
      <c r="D70" s="100"/>
      <c r="E70" s="135">
        <v>0</v>
      </c>
      <c r="F70" s="135"/>
    </row>
    <row r="71" spans="1:6" ht="15.95" customHeight="1" x14ac:dyDescent="0.2">
      <c r="A71" s="98"/>
      <c r="B71" s="136" t="s">
        <v>488</v>
      </c>
      <c r="C71" s="62"/>
      <c r="D71" s="100"/>
      <c r="E71" s="135">
        <v>0</v>
      </c>
      <c r="F71" s="135"/>
    </row>
    <row r="72" spans="1:6" ht="15.95" customHeight="1" x14ac:dyDescent="0.2">
      <c r="A72" s="98"/>
      <c r="B72" s="136" t="s">
        <v>14</v>
      </c>
      <c r="C72" s="62"/>
      <c r="D72" s="100"/>
      <c r="E72" s="135">
        <v>0</v>
      </c>
      <c r="F72" s="135"/>
    </row>
    <row r="73" spans="1:6" ht="15.95" customHeight="1" x14ac:dyDescent="0.2">
      <c r="A73" s="98"/>
      <c r="B73" s="99" t="s">
        <v>15</v>
      </c>
      <c r="C73" s="132"/>
      <c r="D73" s="100"/>
      <c r="E73" s="137">
        <v>160</v>
      </c>
      <c r="F73" s="137"/>
    </row>
    <row r="74" spans="1:6" ht="15.95" customHeight="1" x14ac:dyDescent="0.2">
      <c r="A74" s="98"/>
      <c r="B74" s="62" t="s">
        <v>5</v>
      </c>
      <c r="C74" s="138">
        <v>0.05</v>
      </c>
      <c r="D74" s="62"/>
      <c r="E74" s="139">
        <v>8</v>
      </c>
      <c r="F74" s="139"/>
    </row>
    <row r="75" spans="1:6" ht="15.95" customHeight="1" x14ac:dyDescent="0.2">
      <c r="A75" s="98"/>
      <c r="B75" s="140" t="s">
        <v>4</v>
      </c>
      <c r="C75" s="141">
        <v>9.9750000000000005E-2</v>
      </c>
      <c r="D75" s="62"/>
      <c r="E75" s="142">
        <v>15.96</v>
      </c>
      <c r="F75" s="139"/>
    </row>
    <row r="76" spans="1:6" ht="15.95" customHeight="1" x14ac:dyDescent="0.2">
      <c r="A76" s="98"/>
      <c r="B76" s="70"/>
      <c r="C76" s="98"/>
      <c r="D76" s="100"/>
      <c r="E76" s="101"/>
      <c r="F76" s="101"/>
    </row>
    <row r="77" spans="1:6" ht="15.95" customHeight="1" thickBot="1" x14ac:dyDescent="0.25">
      <c r="A77" s="98"/>
      <c r="B77" s="143" t="s">
        <v>17</v>
      </c>
      <c r="C77" s="132"/>
      <c r="D77" s="144"/>
      <c r="E77" s="145">
        <v>183.96</v>
      </c>
      <c r="F77" s="146"/>
    </row>
    <row r="78" spans="1:6" ht="15.95" customHeight="1" thickTop="1" x14ac:dyDescent="0.2">
      <c r="A78" s="98"/>
      <c r="B78" s="140"/>
      <c r="C78" s="140"/>
      <c r="D78" s="140"/>
      <c r="E78" s="147"/>
      <c r="F78" s="140"/>
    </row>
    <row r="79" spans="1:6" ht="15.95" customHeight="1" x14ac:dyDescent="0.2">
      <c r="A79" s="98"/>
      <c r="B79" s="70" t="s">
        <v>19</v>
      </c>
      <c r="C79" s="140"/>
      <c r="D79" s="100"/>
      <c r="E79" s="101">
        <v>0</v>
      </c>
      <c r="F79" s="101"/>
    </row>
    <row r="80" spans="1:6" ht="15.95" customHeight="1" x14ac:dyDescent="0.2">
      <c r="A80" s="98"/>
      <c r="B80" s="132"/>
      <c r="C80" s="140"/>
      <c r="D80" s="140"/>
      <c r="E80" s="147"/>
      <c r="F80" s="140"/>
    </row>
    <row r="81" spans="1:6" ht="15.95" customHeight="1" x14ac:dyDescent="0.2">
      <c r="A81" s="98"/>
      <c r="B81" s="179" t="s">
        <v>18</v>
      </c>
      <c r="C81" s="180"/>
      <c r="D81" s="148"/>
      <c r="E81" s="149">
        <v>183.96</v>
      </c>
      <c r="F81" s="101"/>
    </row>
    <row r="82" spans="1:6" ht="15.95" customHeight="1" x14ac:dyDescent="0.2">
      <c r="A82" s="98"/>
      <c r="B82" s="98"/>
      <c r="C82" s="98"/>
      <c r="D82" s="100"/>
      <c r="E82" s="101"/>
      <c r="F82" s="101"/>
    </row>
    <row r="83" spans="1:6" ht="15.95" customHeight="1" x14ac:dyDescent="0.2">
      <c r="A83" s="150"/>
      <c r="B83" s="181"/>
      <c r="C83" s="182"/>
      <c r="D83" s="182"/>
      <c r="E83" s="182"/>
      <c r="F83" s="151"/>
    </row>
    <row r="84" spans="1:6" ht="15.95" customHeight="1" x14ac:dyDescent="0.2">
      <c r="A84" s="183" t="s">
        <v>402</v>
      </c>
      <c r="B84" s="183"/>
      <c r="C84" s="183"/>
      <c r="D84" s="183"/>
      <c r="E84" s="183"/>
      <c r="F84" s="70"/>
    </row>
    <row r="85" spans="1:6" ht="15.95" customHeight="1" x14ac:dyDescent="0.2">
      <c r="A85" s="184" t="s">
        <v>403</v>
      </c>
      <c r="B85" s="184"/>
      <c r="C85" s="184"/>
      <c r="D85" s="184"/>
      <c r="E85" s="184"/>
      <c r="F85" s="61"/>
    </row>
    <row r="86" spans="1:6" ht="15.95" customHeight="1" x14ac:dyDescent="0.2">
      <c r="A86" s="152"/>
      <c r="B86" s="152"/>
      <c r="C86" s="152"/>
      <c r="D86" s="152"/>
      <c r="E86" s="152"/>
      <c r="F86" s="61"/>
    </row>
    <row r="87" spans="1:6" ht="15.95" customHeight="1" x14ac:dyDescent="0.2">
      <c r="A87" s="152"/>
      <c r="B87" s="152"/>
      <c r="C87" s="152"/>
      <c r="D87" s="152"/>
      <c r="E87" s="152"/>
      <c r="F87" s="61"/>
    </row>
    <row r="88" spans="1:6" ht="15.95" customHeight="1" x14ac:dyDescent="0.2">
      <c r="A88" s="177" t="s">
        <v>8</v>
      </c>
      <c r="B88" s="177"/>
      <c r="C88" s="177"/>
      <c r="D88" s="177"/>
      <c r="E88" s="177"/>
      <c r="F88" s="177"/>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6"/>
  <sheetViews>
    <sheetView view="pageBreakPreview" zoomScale="80" zoomScaleNormal="100" zoomScaleSheetLayoutView="80" workbookViewId="0">
      <selection activeCell="H23" sqref="H2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67</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68</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69</v>
      </c>
      <c r="C37" s="47">
        <v>0.4</v>
      </c>
      <c r="D37" s="31">
        <v>150</v>
      </c>
      <c r="E37" s="49">
        <f>C37*D37</f>
        <v>60</v>
      </c>
      <c r="F37" s="24"/>
    </row>
    <row r="38" spans="1:6" ht="14.25" x14ac:dyDescent="0.2">
      <c r="A38" s="24"/>
      <c r="B38" s="25"/>
      <c r="C38" s="47"/>
      <c r="D38" s="31"/>
      <c r="E38" s="31"/>
      <c r="F38" s="24"/>
    </row>
    <row r="39" spans="1:6" ht="14.25" x14ac:dyDescent="0.2">
      <c r="A39" s="24"/>
      <c r="B39" s="48"/>
      <c r="C39" s="51"/>
      <c r="D39" s="50"/>
      <c r="E39" s="31"/>
      <c r="F39" s="24"/>
    </row>
    <row r="40" spans="1:6" ht="14.25" x14ac:dyDescent="0.2">
      <c r="A40" s="24"/>
      <c r="B40" s="25" t="s">
        <v>70</v>
      </c>
      <c r="C40" s="47">
        <v>0.75</v>
      </c>
      <c r="D40" s="31">
        <v>150</v>
      </c>
      <c r="E40" s="49">
        <f>C40*D40</f>
        <v>112.5</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172.5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172.5</v>
      </c>
      <c r="F76" s="24"/>
    </row>
    <row r="77" spans="1:6" ht="13.5" customHeight="1" x14ac:dyDescent="0.2">
      <c r="A77" s="24"/>
      <c r="B77" s="29" t="s">
        <v>5</v>
      </c>
      <c r="C77" s="34">
        <v>0.05</v>
      </c>
      <c r="D77" s="29"/>
      <c r="E77" s="37">
        <f>ROUND(E76*C77,2)</f>
        <v>8.6300000000000008</v>
      </c>
      <c r="F77" s="24"/>
    </row>
    <row r="78" spans="1:6" ht="13.5" customHeight="1" x14ac:dyDescent="0.2">
      <c r="A78" s="24"/>
      <c r="B78" s="29" t="s">
        <v>4</v>
      </c>
      <c r="C78" s="34">
        <v>7.4999999999999997E-2</v>
      </c>
      <c r="D78" s="29"/>
      <c r="E78" s="38">
        <f>ROUND((E76+E77)*C78,2)</f>
        <v>13.58</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194.71</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194.71</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B81:D81"/>
    <mergeCell ref="B82:D82"/>
    <mergeCell ref="A31:F3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6"/>
  <sheetViews>
    <sheetView view="pageBreakPreview" zoomScale="80" zoomScaleNormal="100" zoomScaleSheetLayoutView="80" workbookViewId="0">
      <selection activeCell="B43" sqref="B43"/>
    </sheetView>
  </sheetViews>
  <sheetFormatPr baseColWidth="10" defaultRowHeight="12.75" x14ac:dyDescent="0.2"/>
  <cols>
    <col min="1" max="1" width="5.140625" style="2" customWidth="1"/>
    <col min="2" max="2" width="120.42578125" style="2" customWidth="1"/>
    <col min="3" max="3" width="14.7109375" style="2" customWidth="1"/>
    <col min="4" max="4" width="15.5703125" style="2" customWidth="1"/>
    <col min="5" max="5" width="17.7109375" style="2" customWidth="1"/>
    <col min="6" max="6" width="7.710937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8" t="s">
        <v>71</v>
      </c>
      <c r="C21" s="24"/>
      <c r="D21" s="24"/>
      <c r="E21" s="24"/>
      <c r="F21" s="24"/>
    </row>
    <row r="22" spans="1:6" ht="15" x14ac:dyDescent="0.2">
      <c r="A22" s="17"/>
      <c r="B22" s="29"/>
      <c r="C22" s="24"/>
      <c r="D22" s="24"/>
      <c r="E22" s="24"/>
      <c r="F22" s="24"/>
    </row>
    <row r="23" spans="1:6" ht="15" x14ac:dyDescent="0.2">
      <c r="A23" s="17"/>
      <c r="B23" s="29"/>
      <c r="C23" s="24"/>
      <c r="D23" s="24"/>
      <c r="E23" s="24"/>
      <c r="F23" s="24"/>
    </row>
    <row r="24" spans="1:6" ht="15" x14ac:dyDescent="0.2">
      <c r="A24" s="17"/>
      <c r="B24" s="28"/>
      <c r="C24" s="24"/>
      <c r="D24" s="24"/>
      <c r="E24" s="24"/>
      <c r="F24" s="24"/>
    </row>
    <row r="25" spans="1:6" ht="15" x14ac:dyDescent="0.2">
      <c r="A25" s="17"/>
      <c r="B25" s="44" t="s">
        <v>20</v>
      </c>
      <c r="C25" s="24"/>
      <c r="D25" s="24"/>
      <c r="E25" s="24"/>
      <c r="F25" s="24"/>
    </row>
    <row r="26" spans="1:6" ht="15" x14ac:dyDescent="0.2">
      <c r="A26" s="17"/>
      <c r="B26" s="45" t="s">
        <v>21</v>
      </c>
      <c r="C26" s="24"/>
      <c r="D26" s="24"/>
      <c r="E26" s="24"/>
      <c r="F26" s="24"/>
    </row>
    <row r="27" spans="1:6" ht="15" x14ac:dyDescent="0.2">
      <c r="A27" s="17"/>
      <c r="B27" s="45" t="s">
        <v>22</v>
      </c>
      <c r="C27" s="24"/>
      <c r="D27" s="24"/>
      <c r="E27" s="24"/>
      <c r="F27" s="24"/>
    </row>
    <row r="28" spans="1:6" x14ac:dyDescent="0.2">
      <c r="A28" s="18"/>
      <c r="B28" s="24"/>
      <c r="C28" s="26"/>
      <c r="D28" s="26"/>
      <c r="E28" s="27"/>
      <c r="F28" s="24"/>
    </row>
    <row r="29" spans="1:6" ht="15" x14ac:dyDescent="0.2">
      <c r="A29" s="17"/>
      <c r="B29" s="26"/>
      <c r="C29" s="26"/>
      <c r="D29" s="30" t="s">
        <v>12</v>
      </c>
      <c r="E29" s="30" t="s">
        <v>72</v>
      </c>
      <c r="F29" s="24"/>
    </row>
    <row r="30" spans="1:6" ht="13.5" thickBot="1" x14ac:dyDescent="0.25">
      <c r="A30" s="19"/>
      <c r="B30" s="19"/>
      <c r="C30" s="19"/>
      <c r="D30" s="19"/>
      <c r="E30" s="19"/>
      <c r="F30" s="23"/>
    </row>
    <row r="31" spans="1:6" s="43" customFormat="1" ht="21.75" customHeight="1" x14ac:dyDescent="0.2">
      <c r="A31" s="159" t="s">
        <v>0</v>
      </c>
      <c r="B31" s="159"/>
      <c r="C31" s="159"/>
      <c r="D31" s="159"/>
      <c r="E31" s="159"/>
      <c r="F31" s="159"/>
    </row>
    <row r="32" spans="1:6" x14ac:dyDescent="0.2">
      <c r="A32" s="17"/>
      <c r="B32" s="18"/>
      <c r="C32" s="17"/>
      <c r="D32" s="17"/>
      <c r="E32" s="17"/>
    </row>
    <row r="33" spans="1:6" ht="14.25" x14ac:dyDescent="0.2">
      <c r="A33" s="24"/>
      <c r="B33" s="25" t="s">
        <v>6</v>
      </c>
      <c r="C33" s="25"/>
      <c r="D33" s="25"/>
      <c r="E33" s="31"/>
      <c r="F33" s="24"/>
    </row>
    <row r="34" spans="1:6" ht="14.25" x14ac:dyDescent="0.2">
      <c r="A34" s="24"/>
      <c r="B34" s="25"/>
      <c r="C34" s="25"/>
      <c r="D34" s="25"/>
      <c r="E34" s="31"/>
      <c r="F34" s="24"/>
    </row>
    <row r="35" spans="1:6" ht="14.25" x14ac:dyDescent="0.2">
      <c r="A35" s="24"/>
      <c r="B35" s="25"/>
      <c r="C35" s="47" t="s">
        <v>64</v>
      </c>
      <c r="D35" s="47" t="s">
        <v>65</v>
      </c>
      <c r="E35" s="49" t="s">
        <v>66</v>
      </c>
      <c r="F35" s="24"/>
    </row>
    <row r="36" spans="1:6" ht="14.25" x14ac:dyDescent="0.2">
      <c r="A36" s="24"/>
      <c r="B36" s="25"/>
      <c r="C36" s="25"/>
      <c r="D36" s="25"/>
      <c r="E36" s="31"/>
      <c r="F36" s="24"/>
    </row>
    <row r="37" spans="1:6" ht="14.25" x14ac:dyDescent="0.2">
      <c r="A37" s="24"/>
      <c r="B37" s="48" t="s">
        <v>73</v>
      </c>
      <c r="C37" s="47">
        <v>0.25</v>
      </c>
      <c r="D37" s="31">
        <v>150</v>
      </c>
      <c r="E37" s="49">
        <f>C37*D37</f>
        <v>37.5</v>
      </c>
      <c r="F37" s="24"/>
    </row>
    <row r="38" spans="1:6" ht="14.25" x14ac:dyDescent="0.2">
      <c r="A38" s="24"/>
      <c r="B38" s="25"/>
      <c r="C38" s="47"/>
      <c r="D38" s="31"/>
      <c r="E38" s="31"/>
      <c r="F38" s="24"/>
    </row>
    <row r="39" spans="1:6" ht="14.25" x14ac:dyDescent="0.2">
      <c r="A39" s="24"/>
      <c r="B39" s="48"/>
      <c r="C39" s="51"/>
      <c r="D39" s="50"/>
      <c r="E39" s="31"/>
      <c r="F39" s="24"/>
    </row>
    <row r="40" spans="1:6" ht="42.75" x14ac:dyDescent="0.2">
      <c r="A40" s="24"/>
      <c r="B40" s="48" t="s">
        <v>74</v>
      </c>
      <c r="C40" s="47">
        <v>5</v>
      </c>
      <c r="D40" s="31">
        <v>150</v>
      </c>
      <c r="E40" s="49">
        <f>C40*D40</f>
        <v>750</v>
      </c>
      <c r="F40" s="24"/>
    </row>
    <row r="41" spans="1:6" ht="13.5" customHeight="1" x14ac:dyDescent="0.2">
      <c r="A41" s="24"/>
      <c r="B41" s="25"/>
      <c r="C41" s="47"/>
      <c r="D41" s="31"/>
      <c r="E41" s="31"/>
      <c r="F41" s="24"/>
    </row>
    <row r="42" spans="1:6" ht="14.25" x14ac:dyDescent="0.2">
      <c r="A42" s="24"/>
      <c r="B42" s="48"/>
      <c r="C42" s="51"/>
      <c r="D42" s="50"/>
      <c r="E42" s="31"/>
      <c r="F42" s="24"/>
    </row>
    <row r="43" spans="1:6" ht="14.25" x14ac:dyDescent="0.2">
      <c r="A43" s="24"/>
      <c r="B43" s="48"/>
      <c r="C43" s="51"/>
      <c r="D43" s="50"/>
      <c r="E43" s="31"/>
      <c r="F43" s="24"/>
    </row>
    <row r="44" spans="1:6" ht="14.25" x14ac:dyDescent="0.2">
      <c r="A44" s="24"/>
      <c r="B44" s="25"/>
      <c r="C44" s="47"/>
      <c r="D44" s="31"/>
      <c r="E44" s="31"/>
      <c r="F44" s="24"/>
    </row>
    <row r="45" spans="1:6" ht="14.25" x14ac:dyDescent="0.2">
      <c r="A45" s="24"/>
      <c r="B45" s="25"/>
      <c r="C45" s="47"/>
      <c r="D45" s="31"/>
      <c r="E45" s="31"/>
      <c r="F45" s="24"/>
    </row>
    <row r="46" spans="1:6" ht="14.25" x14ac:dyDescent="0.2">
      <c r="A46" s="24"/>
      <c r="B46" s="48"/>
      <c r="C46" s="51"/>
      <c r="D46" s="50"/>
      <c r="E46" s="31"/>
      <c r="F46" s="24"/>
    </row>
    <row r="47" spans="1:6" ht="14.25" x14ac:dyDescent="0.2">
      <c r="A47" s="24"/>
      <c r="B47" s="25"/>
      <c r="C47" s="47"/>
      <c r="D47" s="31"/>
      <c r="E47" s="31"/>
      <c r="F47" s="24"/>
    </row>
    <row r="48" spans="1:6" ht="14.25" x14ac:dyDescent="0.2">
      <c r="A48" s="24"/>
      <c r="B48" s="25"/>
      <c r="C48" s="47"/>
      <c r="D48" s="31"/>
      <c r="E48" s="31"/>
      <c r="F48" s="24"/>
    </row>
    <row r="49" spans="1:6" ht="27.75" customHeight="1" x14ac:dyDescent="0.2">
      <c r="A49" s="24"/>
      <c r="B49" s="48"/>
      <c r="C49" s="51"/>
      <c r="D49" s="50"/>
      <c r="E49" s="31"/>
      <c r="F49" s="24"/>
    </row>
    <row r="50" spans="1:6" ht="14.25" x14ac:dyDescent="0.2">
      <c r="A50" s="24"/>
      <c r="B50" s="25"/>
      <c r="C50" s="47"/>
      <c r="D50" s="31"/>
      <c r="E50" s="31"/>
      <c r="F50" s="24"/>
    </row>
    <row r="51" spans="1:6" ht="14.25" x14ac:dyDescent="0.2">
      <c r="A51" s="24"/>
      <c r="B51" s="25"/>
      <c r="C51" s="47"/>
      <c r="D51" s="31"/>
      <c r="E51" s="31"/>
      <c r="F51" s="24"/>
    </row>
    <row r="52" spans="1:6" ht="14.25" x14ac:dyDescent="0.2">
      <c r="A52" s="24"/>
      <c r="B52" s="25"/>
      <c r="C52" s="47"/>
      <c r="D52" s="31"/>
      <c r="E52" s="31"/>
      <c r="F52" s="24"/>
    </row>
    <row r="53" spans="1:6" ht="14.25" x14ac:dyDescent="0.2">
      <c r="A53" s="24"/>
      <c r="B53" s="25"/>
      <c r="C53" s="47"/>
      <c r="D53" s="31"/>
      <c r="E53" s="31"/>
      <c r="F53" s="24"/>
    </row>
    <row r="54" spans="1:6" ht="14.25" x14ac:dyDescent="0.2">
      <c r="A54" s="24"/>
      <c r="B54" s="25"/>
      <c r="C54" s="47"/>
      <c r="D54" s="31"/>
      <c r="E54" s="31"/>
      <c r="F54" s="24"/>
    </row>
    <row r="55" spans="1:6" ht="14.25" x14ac:dyDescent="0.2">
      <c r="A55" s="24"/>
      <c r="B55" s="25"/>
      <c r="C55" s="47"/>
      <c r="D55" s="31"/>
      <c r="E55" s="31"/>
      <c r="F55" s="24"/>
    </row>
    <row r="56" spans="1:6" ht="14.25" x14ac:dyDescent="0.2">
      <c r="A56" s="24"/>
      <c r="B56" s="25"/>
      <c r="C56" s="47"/>
      <c r="D56" s="31"/>
      <c r="E56" s="31"/>
      <c r="F56" s="24"/>
    </row>
    <row r="57" spans="1:6" ht="14.25" x14ac:dyDescent="0.2">
      <c r="A57" s="24"/>
      <c r="B57" s="25"/>
      <c r="C57" s="47"/>
      <c r="D57" s="31"/>
      <c r="E57" s="31"/>
      <c r="F57" s="24"/>
    </row>
    <row r="58" spans="1:6" ht="14.25" x14ac:dyDescent="0.2">
      <c r="A58" s="24"/>
      <c r="B58" s="25"/>
      <c r="C58" s="47"/>
      <c r="D58" s="31"/>
      <c r="E58" s="31"/>
      <c r="F58" s="24"/>
    </row>
    <row r="59" spans="1:6" ht="14.25" x14ac:dyDescent="0.2">
      <c r="A59" s="24"/>
      <c r="B59" s="25"/>
      <c r="C59" s="47"/>
      <c r="D59" s="31"/>
      <c r="E59" s="31"/>
      <c r="F59" s="24"/>
    </row>
    <row r="60" spans="1:6" ht="14.25" x14ac:dyDescent="0.2">
      <c r="A60" s="24"/>
      <c r="B60" s="25"/>
      <c r="C60" s="47"/>
      <c r="D60" s="31"/>
      <c r="E60" s="31"/>
      <c r="F60" s="24"/>
    </row>
    <row r="61" spans="1:6" ht="14.25" x14ac:dyDescent="0.2">
      <c r="A61" s="24"/>
      <c r="B61" s="25"/>
      <c r="C61" s="47"/>
      <c r="D61" s="31"/>
      <c r="E61" s="31"/>
      <c r="F61" s="24"/>
    </row>
    <row r="62" spans="1:6" ht="14.25" x14ac:dyDescent="0.2">
      <c r="A62" s="24"/>
      <c r="B62" s="25"/>
      <c r="C62" s="47"/>
      <c r="D62" s="31"/>
      <c r="E62" s="31"/>
      <c r="F62" s="24"/>
    </row>
    <row r="63" spans="1:6" ht="14.25" x14ac:dyDescent="0.2">
      <c r="A63" s="24"/>
      <c r="B63" s="25"/>
      <c r="C63" s="47"/>
      <c r="D63" s="31"/>
      <c r="E63" s="31"/>
      <c r="F63" s="24"/>
    </row>
    <row r="64" spans="1:6" ht="14.25" x14ac:dyDescent="0.2">
      <c r="A64" s="24"/>
      <c r="B64" s="25"/>
      <c r="C64" s="47"/>
      <c r="D64" s="31"/>
      <c r="E64" s="31"/>
      <c r="F64" s="24"/>
    </row>
    <row r="65" spans="1:6" ht="14.25" x14ac:dyDescent="0.2">
      <c r="A65" s="24"/>
      <c r="B65" s="25"/>
      <c r="C65" s="47"/>
      <c r="D65" s="31"/>
      <c r="E65" s="31"/>
      <c r="F65" s="24"/>
    </row>
    <row r="66" spans="1:6" ht="14.25" x14ac:dyDescent="0.2">
      <c r="A66" s="24"/>
      <c r="B66" s="25"/>
      <c r="C66" s="47"/>
      <c r="D66" s="31"/>
      <c r="E66" s="31"/>
      <c r="F66" s="24"/>
    </row>
    <row r="67" spans="1:6" ht="14.25" x14ac:dyDescent="0.2">
      <c r="A67" s="24"/>
      <c r="B67" s="25"/>
      <c r="C67" s="47"/>
      <c r="D67" s="31"/>
      <c r="E67" s="31"/>
      <c r="F67" s="24"/>
    </row>
    <row r="68" spans="1:6" ht="14.25" x14ac:dyDescent="0.2">
      <c r="A68" s="24"/>
      <c r="B68" s="25"/>
      <c r="C68" s="47"/>
      <c r="D68" s="31"/>
      <c r="E68" s="31"/>
      <c r="F68" s="24"/>
    </row>
    <row r="69" spans="1:6" ht="14.25" x14ac:dyDescent="0.2">
      <c r="A69" s="24"/>
      <c r="B69" s="25"/>
      <c r="C69" s="47"/>
      <c r="D69" s="31"/>
      <c r="E69" s="31"/>
      <c r="F69" s="24"/>
    </row>
    <row r="70" spans="1:6" ht="14.25" x14ac:dyDescent="0.2">
      <c r="A70" s="24"/>
      <c r="B70" s="25"/>
      <c r="C70" s="47"/>
      <c r="D70" s="31"/>
      <c r="E70" s="31"/>
      <c r="F70" s="24"/>
    </row>
    <row r="71" spans="1:6" ht="14.25" x14ac:dyDescent="0.2">
      <c r="A71" s="24"/>
      <c r="B71" s="25"/>
      <c r="C71" s="25"/>
      <c r="D71" s="25"/>
      <c r="E71" s="31"/>
      <c r="F71" s="24"/>
    </row>
    <row r="72" spans="1:6" ht="13.5" customHeight="1" x14ac:dyDescent="0.2">
      <c r="A72" s="24"/>
      <c r="B72" s="25"/>
      <c r="C72" s="25"/>
      <c r="D72" s="25"/>
      <c r="E72" s="31"/>
      <c r="F72" s="24"/>
    </row>
    <row r="73" spans="1:6" ht="13.5" customHeight="1" x14ac:dyDescent="0.2">
      <c r="A73" s="24"/>
      <c r="B73" s="28" t="s">
        <v>16</v>
      </c>
      <c r="C73" s="29"/>
      <c r="D73" s="29"/>
      <c r="E73" s="32">
        <f>SUM(E34:E72)</f>
        <v>787.5</v>
      </c>
      <c r="F73" s="24"/>
    </row>
    <row r="74" spans="1:6" ht="13.5" customHeight="1" x14ac:dyDescent="0.2">
      <c r="A74" s="24"/>
      <c r="B74" s="36" t="s">
        <v>13</v>
      </c>
      <c r="C74" s="29"/>
      <c r="D74" s="29"/>
      <c r="E74" s="33">
        <v>0</v>
      </c>
      <c r="F74" s="24"/>
    </row>
    <row r="75" spans="1:6" ht="13.5" customHeight="1" x14ac:dyDescent="0.2">
      <c r="A75" s="24"/>
      <c r="B75" s="36" t="s">
        <v>14</v>
      </c>
      <c r="C75" s="29"/>
      <c r="D75" s="29"/>
      <c r="E75" s="33">
        <v>0</v>
      </c>
      <c r="F75" s="24"/>
    </row>
    <row r="76" spans="1:6" ht="13.5" customHeight="1" x14ac:dyDescent="0.2">
      <c r="A76" s="24"/>
      <c r="B76" s="28" t="s">
        <v>15</v>
      </c>
      <c r="C76" s="29"/>
      <c r="D76" s="29"/>
      <c r="E76" s="32">
        <f>SUM(E73:E75)</f>
        <v>787.5</v>
      </c>
      <c r="F76" s="24"/>
    </row>
    <row r="77" spans="1:6" ht="13.5" customHeight="1" x14ac:dyDescent="0.2">
      <c r="A77" s="24"/>
      <c r="B77" s="29" t="s">
        <v>5</v>
      </c>
      <c r="C77" s="34">
        <v>0.05</v>
      </c>
      <c r="D77" s="29"/>
      <c r="E77" s="37">
        <f>ROUND(E76*C77,2)</f>
        <v>39.380000000000003</v>
      </c>
      <c r="F77" s="24"/>
    </row>
    <row r="78" spans="1:6" ht="13.5" customHeight="1" x14ac:dyDescent="0.2">
      <c r="A78" s="24"/>
      <c r="B78" s="29" t="s">
        <v>4</v>
      </c>
      <c r="C78" s="34">
        <v>7.4999999999999997E-2</v>
      </c>
      <c r="D78" s="29"/>
      <c r="E78" s="38">
        <f>ROUND((E76+E77)*C78,2)</f>
        <v>62.02</v>
      </c>
      <c r="F78" s="24"/>
    </row>
    <row r="79" spans="1:6" ht="13.5" customHeight="1" x14ac:dyDescent="0.2">
      <c r="A79" s="24"/>
      <c r="B79" s="29"/>
      <c r="C79" s="29"/>
      <c r="D79" s="29"/>
      <c r="E79" s="29"/>
      <c r="F79" s="24"/>
    </row>
    <row r="80" spans="1:6" ht="13.5" customHeight="1" thickBot="1" x14ac:dyDescent="0.25">
      <c r="A80" s="24"/>
      <c r="B80" s="28" t="s">
        <v>17</v>
      </c>
      <c r="C80" s="29"/>
      <c r="D80" s="29"/>
      <c r="E80" s="35">
        <f>SUM(E76:E78)</f>
        <v>888.9</v>
      </c>
      <c r="F80" s="24"/>
    </row>
    <row r="81" spans="1:6" ht="15.75" thickTop="1" x14ac:dyDescent="0.2">
      <c r="A81" s="24"/>
      <c r="B81" s="161"/>
      <c r="C81" s="161"/>
      <c r="D81" s="161"/>
      <c r="E81" s="39"/>
      <c r="F81" s="24"/>
    </row>
    <row r="82" spans="1:6" ht="15" x14ac:dyDescent="0.2">
      <c r="A82" s="24"/>
      <c r="B82" s="160" t="s">
        <v>19</v>
      </c>
      <c r="C82" s="160"/>
      <c r="D82" s="160"/>
      <c r="E82" s="39">
        <v>0</v>
      </c>
      <c r="F82" s="24"/>
    </row>
    <row r="83" spans="1:6" ht="15" x14ac:dyDescent="0.2">
      <c r="A83" s="24"/>
      <c r="B83" s="161"/>
      <c r="C83" s="161"/>
      <c r="D83" s="161"/>
      <c r="E83" s="39"/>
      <c r="F83" s="24"/>
    </row>
    <row r="84" spans="1:6" ht="19.5" customHeight="1" x14ac:dyDescent="0.2">
      <c r="A84" s="24"/>
      <c r="B84" s="40" t="s">
        <v>18</v>
      </c>
      <c r="C84" s="41"/>
      <c r="D84" s="41"/>
      <c r="E84" s="42">
        <f>E80-E82</f>
        <v>888.9</v>
      </c>
      <c r="F84" s="24"/>
    </row>
    <row r="85" spans="1:6" ht="13.5" customHeight="1" x14ac:dyDescent="0.2">
      <c r="A85" s="24"/>
      <c r="B85" s="24"/>
      <c r="C85" s="24"/>
      <c r="D85" s="24"/>
      <c r="E85" s="24"/>
      <c r="F85" s="24"/>
    </row>
    <row r="86" spans="1:6" x14ac:dyDescent="0.2">
      <c r="A86" s="24"/>
      <c r="B86" s="24"/>
      <c r="C86" s="24"/>
      <c r="D86" s="24"/>
      <c r="E86" s="24"/>
      <c r="F86" s="24"/>
    </row>
    <row r="87" spans="1:6" x14ac:dyDescent="0.2">
      <c r="A87" s="24"/>
      <c r="B87" s="156"/>
      <c r="C87" s="156"/>
      <c r="D87" s="156"/>
      <c r="E87" s="156"/>
      <c r="F87" s="24"/>
    </row>
    <row r="88" spans="1:6" ht="14.25" x14ac:dyDescent="0.2">
      <c r="A88" s="164" t="s">
        <v>24</v>
      </c>
      <c r="B88" s="164"/>
      <c r="C88" s="164"/>
      <c r="D88" s="164"/>
      <c r="E88" s="164"/>
      <c r="F88" s="164"/>
    </row>
    <row r="89" spans="1:6" ht="14.25" x14ac:dyDescent="0.2">
      <c r="A89" s="162" t="s">
        <v>7</v>
      </c>
      <c r="B89" s="162"/>
      <c r="C89" s="162"/>
      <c r="D89" s="162"/>
      <c r="E89" s="162"/>
      <c r="F89" s="162"/>
    </row>
    <row r="90" spans="1:6" x14ac:dyDescent="0.2">
      <c r="A90" s="24"/>
      <c r="B90" s="24"/>
      <c r="C90" s="24"/>
      <c r="D90" s="24"/>
      <c r="E90" s="24"/>
      <c r="F90" s="24"/>
    </row>
    <row r="91" spans="1:6" x14ac:dyDescent="0.2">
      <c r="A91" s="24"/>
      <c r="B91" s="157"/>
      <c r="C91" s="157"/>
      <c r="D91" s="157"/>
      <c r="E91" s="157"/>
      <c r="F91" s="24"/>
    </row>
    <row r="92" spans="1:6" ht="15" x14ac:dyDescent="0.2">
      <c r="A92" s="163" t="s">
        <v>8</v>
      </c>
      <c r="B92" s="163"/>
      <c r="C92" s="163"/>
      <c r="D92" s="163"/>
      <c r="E92" s="163"/>
      <c r="F92" s="163"/>
    </row>
    <row r="94" spans="1:6" ht="39.75" customHeight="1" x14ac:dyDescent="0.2">
      <c r="B94" s="154"/>
      <c r="C94" s="155"/>
      <c r="D94" s="155"/>
    </row>
    <row r="95" spans="1:6" ht="13.5" customHeight="1" x14ac:dyDescent="0.2"/>
    <row r="96" spans="1:6" x14ac:dyDescent="0.2">
      <c r="B96" s="16"/>
      <c r="C96" s="16"/>
      <c r="D96" s="16"/>
    </row>
  </sheetData>
  <mergeCells count="10">
    <mergeCell ref="A89:F89"/>
    <mergeCell ref="B91:E91"/>
    <mergeCell ref="A92:F92"/>
    <mergeCell ref="B94:D94"/>
    <mergeCell ref="A31:F31"/>
    <mergeCell ref="B81:D81"/>
    <mergeCell ref="B82:D82"/>
    <mergeCell ref="B83:D83"/>
    <mergeCell ref="B87:E87"/>
    <mergeCell ref="A88:F88"/>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79</vt:i4>
      </vt:variant>
      <vt:variant>
        <vt:lpstr>Plages nommées</vt:lpstr>
      </vt:variant>
      <vt:variant>
        <vt:i4>106</vt:i4>
      </vt:variant>
    </vt:vector>
  </HeadingPairs>
  <TitlesOfParts>
    <vt:vector size="185" baseType="lpstr">
      <vt:lpstr>01-02-10</vt:lpstr>
      <vt:lpstr>15-02-10</vt:lpstr>
      <vt:lpstr>25-02-10</vt:lpstr>
      <vt:lpstr>05-03-10</vt:lpstr>
      <vt:lpstr>05-03-10 (2)</vt:lpstr>
      <vt:lpstr>30-03-10</vt:lpstr>
      <vt:lpstr>05-04-10</vt:lpstr>
      <vt:lpstr>16-04-10</vt:lpstr>
      <vt:lpstr>05-05-10</vt:lpstr>
      <vt:lpstr>11-05-10</vt:lpstr>
      <vt:lpstr>15-06-10</vt:lpstr>
      <vt:lpstr>21-07-10</vt:lpstr>
      <vt:lpstr>30-08-10</vt:lpstr>
      <vt:lpstr>28-09-10</vt:lpstr>
      <vt:lpstr>21-10-10</vt:lpstr>
      <vt:lpstr>28-10-10</vt:lpstr>
      <vt:lpstr>7-12-10</vt:lpstr>
      <vt:lpstr>22-12-10</vt:lpstr>
      <vt:lpstr>02-02-11</vt:lpstr>
      <vt:lpstr>17-02-11</vt:lpstr>
      <vt:lpstr>21-03-11</vt:lpstr>
      <vt:lpstr>05-05-11</vt:lpstr>
      <vt:lpstr>26-05-11</vt:lpstr>
      <vt:lpstr>15-06-11</vt:lpstr>
      <vt:lpstr>29-06-11</vt:lpstr>
      <vt:lpstr>25-07-11</vt:lpstr>
      <vt:lpstr>30-08-11</vt:lpstr>
      <vt:lpstr>08-09-11</vt:lpstr>
      <vt:lpstr>28-09-11</vt:lpstr>
      <vt:lpstr>07-10-11</vt:lpstr>
      <vt:lpstr>28-11-11</vt:lpstr>
      <vt:lpstr>24-01-12</vt:lpstr>
      <vt:lpstr>28-02-12</vt:lpstr>
      <vt:lpstr>29-03-12</vt:lpstr>
      <vt:lpstr>05-04-12</vt:lpstr>
      <vt:lpstr>17-04-12</vt:lpstr>
      <vt:lpstr>03-05-12</vt:lpstr>
      <vt:lpstr>22-05-12</vt:lpstr>
      <vt:lpstr>28-06-12</vt:lpstr>
      <vt:lpstr>16-07-12</vt:lpstr>
      <vt:lpstr>31-07-12</vt:lpstr>
      <vt:lpstr>17-09-12</vt:lpstr>
      <vt:lpstr>23-10-12</vt:lpstr>
      <vt:lpstr>07-11-12</vt:lpstr>
      <vt:lpstr>18-12-12</vt:lpstr>
      <vt:lpstr>28-01-13</vt:lpstr>
      <vt:lpstr>05-02-13</vt:lpstr>
      <vt:lpstr>26-02-13</vt:lpstr>
      <vt:lpstr>22-03-13</vt:lpstr>
      <vt:lpstr>22-03-13 CR</vt:lpstr>
      <vt:lpstr>06-04-13</vt:lpstr>
      <vt:lpstr>23-05-13</vt:lpstr>
      <vt:lpstr>28-06-13</vt:lpstr>
      <vt:lpstr>30-09-13</vt:lpstr>
      <vt:lpstr>11-12-13</vt:lpstr>
      <vt:lpstr>03-02-14</vt:lpstr>
      <vt:lpstr>26-02-14</vt:lpstr>
      <vt:lpstr>29-04-14</vt:lpstr>
      <vt:lpstr>22-05-14</vt:lpstr>
      <vt:lpstr>10-07-14</vt:lpstr>
      <vt:lpstr>04-09-14</vt:lpstr>
      <vt:lpstr>11-12-14</vt:lpstr>
      <vt:lpstr>22-02-15</vt:lpstr>
      <vt:lpstr>05-05-15</vt:lpstr>
      <vt:lpstr>01-07-15</vt:lpstr>
      <vt:lpstr>29-01-16</vt:lpstr>
      <vt:lpstr>31-03-16</vt:lpstr>
      <vt:lpstr>08-09-16</vt:lpstr>
      <vt:lpstr>06-02-17</vt:lpstr>
      <vt:lpstr>18-02-18</vt:lpstr>
      <vt:lpstr>25-07-19</vt:lpstr>
      <vt:lpstr>24-03-24</vt:lpstr>
      <vt:lpstr>10-05-24</vt:lpstr>
      <vt:lpstr>01-06-24</vt:lpstr>
      <vt:lpstr>31-07-24</vt:lpstr>
      <vt:lpstr>Activités</vt:lpstr>
      <vt:lpstr>2024-10-17 - 24-24570</vt:lpstr>
      <vt:lpstr>2024-12-22 - 24-24729</vt:lpstr>
      <vt:lpstr>2025-03-02 - 25-24809</vt:lpstr>
      <vt:lpstr>'01-06-24'!Liste_Activités</vt:lpstr>
      <vt:lpstr>'01-07-15'!Liste_Activités</vt:lpstr>
      <vt:lpstr>'05-05-15'!Liste_Activités</vt:lpstr>
      <vt:lpstr>'06-02-17'!Liste_Activités</vt:lpstr>
      <vt:lpstr>'08-09-16'!Liste_Activités</vt:lpstr>
      <vt:lpstr>'10-05-24'!Liste_Activités</vt:lpstr>
      <vt:lpstr>'18-02-18'!Liste_Activités</vt:lpstr>
      <vt:lpstr>'22-02-15'!Liste_Activités</vt:lpstr>
      <vt:lpstr>'24-03-24'!Liste_Activités</vt:lpstr>
      <vt:lpstr>'25-07-19'!Liste_Activités</vt:lpstr>
      <vt:lpstr>'29-01-16'!Liste_Activités</vt:lpstr>
      <vt:lpstr>'31-03-16'!Liste_Activités</vt:lpstr>
      <vt:lpstr>'31-07-24'!Liste_Activités</vt:lpstr>
      <vt:lpstr>Liste_Activités</vt:lpstr>
      <vt:lpstr>'01-06-24'!Print_Area</vt:lpstr>
      <vt:lpstr>'01-07-15'!Print_Area</vt:lpstr>
      <vt:lpstr>'05-05-15'!Print_Area</vt:lpstr>
      <vt:lpstr>'06-02-17'!Print_Area</vt:lpstr>
      <vt:lpstr>'08-09-16'!Print_Area</vt:lpstr>
      <vt:lpstr>'10-05-24'!Print_Area</vt:lpstr>
      <vt:lpstr>'18-02-18'!Print_Area</vt:lpstr>
      <vt:lpstr>'22-02-15'!Print_Area</vt:lpstr>
      <vt:lpstr>'24-03-24'!Print_Area</vt:lpstr>
      <vt:lpstr>'25-07-19'!Print_Area</vt:lpstr>
      <vt:lpstr>'29-01-16'!Print_Area</vt:lpstr>
      <vt:lpstr>'31-03-16'!Print_Area</vt:lpstr>
      <vt:lpstr>'31-07-24'!Print_Area</vt:lpstr>
      <vt:lpstr>'01-02-10'!Zone_d_impression</vt:lpstr>
      <vt:lpstr>'01-06-24'!Zone_d_impression</vt:lpstr>
      <vt:lpstr>'01-07-15'!Zone_d_impression</vt:lpstr>
      <vt:lpstr>'02-02-11'!Zone_d_impression</vt:lpstr>
      <vt:lpstr>'03-02-14'!Zone_d_impression</vt:lpstr>
      <vt:lpstr>'03-05-12'!Zone_d_impression</vt:lpstr>
      <vt:lpstr>'04-09-14'!Zone_d_impression</vt:lpstr>
      <vt:lpstr>'05-02-13'!Zone_d_impression</vt:lpstr>
      <vt:lpstr>'05-03-10'!Zone_d_impression</vt:lpstr>
      <vt:lpstr>'05-03-10 (2)'!Zone_d_impression</vt:lpstr>
      <vt:lpstr>'05-04-10'!Zone_d_impression</vt:lpstr>
      <vt:lpstr>'05-04-12'!Zone_d_impression</vt:lpstr>
      <vt:lpstr>'05-05-10'!Zone_d_impression</vt:lpstr>
      <vt:lpstr>'05-05-11'!Zone_d_impression</vt:lpstr>
      <vt:lpstr>'05-05-15'!Zone_d_impression</vt:lpstr>
      <vt:lpstr>'06-02-17'!Zone_d_impression</vt:lpstr>
      <vt:lpstr>'06-04-13'!Zone_d_impression</vt:lpstr>
      <vt:lpstr>'07-10-11'!Zone_d_impression</vt:lpstr>
      <vt:lpstr>'07-11-12'!Zone_d_impression</vt:lpstr>
      <vt:lpstr>'08-09-11'!Zone_d_impression</vt:lpstr>
      <vt:lpstr>'08-09-16'!Zone_d_impression</vt:lpstr>
      <vt:lpstr>'10-05-24'!Zone_d_impression</vt:lpstr>
      <vt:lpstr>'10-07-14'!Zone_d_impression</vt:lpstr>
      <vt:lpstr>'11-05-10'!Zone_d_impression</vt:lpstr>
      <vt:lpstr>'11-12-13'!Zone_d_impression</vt:lpstr>
      <vt:lpstr>'11-12-14'!Zone_d_impression</vt:lpstr>
      <vt:lpstr>'15-02-10'!Zone_d_impression</vt:lpstr>
      <vt:lpstr>'15-06-10'!Zone_d_impression</vt:lpstr>
      <vt:lpstr>'15-06-11'!Zone_d_impression</vt:lpstr>
      <vt:lpstr>'16-04-10'!Zone_d_impression</vt:lpstr>
      <vt:lpstr>'16-07-12'!Zone_d_impression</vt:lpstr>
      <vt:lpstr>'17-02-11'!Zone_d_impression</vt:lpstr>
      <vt:lpstr>'17-04-12'!Zone_d_impression</vt:lpstr>
      <vt:lpstr>'17-09-12'!Zone_d_impression</vt:lpstr>
      <vt:lpstr>'18-02-18'!Zone_d_impression</vt:lpstr>
      <vt:lpstr>'18-12-12'!Zone_d_impression</vt:lpstr>
      <vt:lpstr>'2024-10-17 - 24-24570'!Zone_d_impression</vt:lpstr>
      <vt:lpstr>'2024-12-22 - 24-24729'!Zone_d_impression</vt:lpstr>
      <vt:lpstr>'2025-03-02 - 25-24809'!Zone_d_impression</vt:lpstr>
      <vt:lpstr>'21-03-11'!Zone_d_impression</vt:lpstr>
      <vt:lpstr>'21-07-10'!Zone_d_impression</vt:lpstr>
      <vt:lpstr>'21-10-10'!Zone_d_impression</vt:lpstr>
      <vt:lpstr>'22-02-15'!Zone_d_impression</vt:lpstr>
      <vt:lpstr>'22-03-13'!Zone_d_impression</vt:lpstr>
      <vt:lpstr>'22-03-13 CR'!Zone_d_impression</vt:lpstr>
      <vt:lpstr>'22-05-12'!Zone_d_impression</vt:lpstr>
      <vt:lpstr>'22-05-14'!Zone_d_impression</vt:lpstr>
      <vt:lpstr>'22-12-10'!Zone_d_impression</vt:lpstr>
      <vt:lpstr>'23-05-13'!Zone_d_impression</vt:lpstr>
      <vt:lpstr>'23-10-12'!Zone_d_impression</vt:lpstr>
      <vt:lpstr>'24-01-12'!Zone_d_impression</vt:lpstr>
      <vt:lpstr>'24-03-24'!Zone_d_impression</vt:lpstr>
      <vt:lpstr>'25-02-10'!Zone_d_impression</vt:lpstr>
      <vt:lpstr>'25-07-11'!Zone_d_impression</vt:lpstr>
      <vt:lpstr>'25-07-19'!Zone_d_impression</vt:lpstr>
      <vt:lpstr>'26-02-13'!Zone_d_impression</vt:lpstr>
      <vt:lpstr>'26-02-14'!Zone_d_impression</vt:lpstr>
      <vt:lpstr>'26-05-11'!Zone_d_impression</vt:lpstr>
      <vt:lpstr>'28-01-13'!Zone_d_impression</vt:lpstr>
      <vt:lpstr>'28-02-12'!Zone_d_impression</vt:lpstr>
      <vt:lpstr>'28-06-12'!Zone_d_impression</vt:lpstr>
      <vt:lpstr>'28-06-13'!Zone_d_impression</vt:lpstr>
      <vt:lpstr>'28-09-10'!Zone_d_impression</vt:lpstr>
      <vt:lpstr>'28-09-11'!Zone_d_impression</vt:lpstr>
      <vt:lpstr>'28-10-10'!Zone_d_impression</vt:lpstr>
      <vt:lpstr>'28-11-11'!Zone_d_impression</vt:lpstr>
      <vt:lpstr>'29-01-16'!Zone_d_impression</vt:lpstr>
      <vt:lpstr>'29-03-12'!Zone_d_impression</vt:lpstr>
      <vt:lpstr>'29-04-14'!Zone_d_impression</vt:lpstr>
      <vt:lpstr>'29-06-11'!Zone_d_impression</vt:lpstr>
      <vt:lpstr>'30-03-10'!Zone_d_impression</vt:lpstr>
      <vt:lpstr>'30-08-10'!Zone_d_impression</vt:lpstr>
      <vt:lpstr>'30-08-11'!Zone_d_impression</vt:lpstr>
      <vt:lpstr>'30-09-13'!Zone_d_impression</vt:lpstr>
      <vt:lpstr>'31-03-16'!Zone_d_impression</vt:lpstr>
      <vt:lpstr>'31-07-12'!Zone_d_impression</vt:lpstr>
      <vt:lpstr>'31-07-24'!Zone_d_impression</vt:lpstr>
      <vt:lpstr>'7-12-10'!Zone_d_impression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2024-07-31T19:54:19Z</cp:lastPrinted>
  <dcterms:created xsi:type="dcterms:W3CDTF">1996-11-05T19:10:39Z</dcterms:created>
  <dcterms:modified xsi:type="dcterms:W3CDTF">2025-03-02T11:57:56Z</dcterms:modified>
</cp:coreProperties>
</file>